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firstSheet="6" activeTab="8"/>
  </bookViews>
  <sheets>
    <sheet name="mayo-jun '10" sheetId="1" r:id="rId1"/>
    <sheet name="jun-jul '10" sheetId="2" r:id="rId2"/>
    <sheet name="jul-ag '10" sheetId="3" r:id="rId3"/>
    <sheet name="ag-sept '10" sheetId="4" r:id="rId4"/>
    <sheet name="sept-oct '10" sheetId="5" r:id="rId5"/>
    <sheet name="oct-nov '10" sheetId="6" r:id="rId6"/>
    <sheet name="nov-dic '10" sheetId="7" r:id="rId7"/>
    <sheet name="dic'10-en '11" sheetId="8" r:id="rId8"/>
    <sheet name="Comparativa promedios" sheetId="9" r:id="rId9"/>
  </sheets>
  <definedNames/>
  <calcPr fullCalcOnLoad="1"/>
</workbook>
</file>

<file path=xl/sharedStrings.xml><?xml version="1.0" encoding="utf-8"?>
<sst xmlns="http://schemas.openxmlformats.org/spreadsheetml/2006/main" count="309" uniqueCount="37">
  <si>
    <t>Variación Porcentual</t>
  </si>
  <si>
    <r>
      <t>Vta 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</t>
    </r>
  </si>
  <si>
    <t>Promedio</t>
  </si>
  <si>
    <t>sobre promedio</t>
  </si>
  <si>
    <t>Pcia./Periodo</t>
  </si>
  <si>
    <t>de GNC</t>
  </si>
  <si>
    <t>EE. SS.</t>
  </si>
  <si>
    <t>por EE. SS.</t>
  </si>
  <si>
    <t>junio 2010 / mayo 2010</t>
  </si>
  <si>
    <t>Buenos Aires</t>
  </si>
  <si>
    <t>Capital Federal</t>
  </si>
  <si>
    <t>Catamarca</t>
  </si>
  <si>
    <t>Córdoba</t>
  </si>
  <si>
    <t>Chubut</t>
  </si>
  <si>
    <t>Entre Ríos</t>
  </si>
  <si>
    <t>Jujuy</t>
  </si>
  <si>
    <t>La Pampa</t>
  </si>
  <si>
    <t>La Rioja</t>
  </si>
  <si>
    <t>Mendoza</t>
  </si>
  <si>
    <t>Neuquén</t>
  </si>
  <si>
    <t>Río Negro</t>
  </si>
  <si>
    <t xml:space="preserve">Salta </t>
  </si>
  <si>
    <t>San Juan</t>
  </si>
  <si>
    <t>San Luis</t>
  </si>
  <si>
    <t>Santa Fe</t>
  </si>
  <si>
    <t>Santiago del Estero</t>
  </si>
  <si>
    <t>Tierra del Fuego</t>
  </si>
  <si>
    <t>Tucumán</t>
  </si>
  <si>
    <t>Total País</t>
  </si>
  <si>
    <t>julio 2010 / junio 2010</t>
  </si>
  <si>
    <t>ag. 2010 / julio 2010</t>
  </si>
  <si>
    <t>Stgo del Estero</t>
  </si>
  <si>
    <t>sept. 2010 / ag. 2010</t>
  </si>
  <si>
    <t>oct. 2010 / sept. 2010</t>
  </si>
  <si>
    <t>nov. 2010 / oct. 2010</t>
  </si>
  <si>
    <t>ene. 2011 / dic. 2010</t>
  </si>
  <si>
    <t>dic. 2010 / nov. 2010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</si>
</sst>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8">
    <font>
      <sz val="10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2" fontId="5" fillId="2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3" fillId="3" borderId="12" xfId="0" applyNumberFormat="1" applyFont="1" applyFill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2" fontId="3" fillId="3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right"/>
    </xf>
    <xf numFmtId="2" fontId="3" fillId="4" borderId="1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3" fillId="0" borderId="9" xfId="0" applyFont="1" applyFill="1" applyBorder="1" applyAlignment="1">
      <alignment horizontal="right"/>
    </xf>
    <xf numFmtId="2" fontId="3" fillId="4" borderId="12" xfId="0" applyNumberFormat="1" applyFont="1" applyFill="1" applyBorder="1" applyAlignment="1">
      <alignment horizontal="right"/>
    </xf>
    <xf numFmtId="2" fontId="5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2" fontId="5" fillId="0" borderId="13" xfId="0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5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" fontId="2" fillId="2" borderId="7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7" fontId="2" fillId="2" borderId="1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7" fontId="2" fillId="2" borderId="19" xfId="0" applyNumberFormat="1" applyFont="1" applyFill="1" applyBorder="1" applyAlignment="1">
      <alignment horizontal="center"/>
    </xf>
    <xf numFmtId="17" fontId="2" fillId="2" borderId="16" xfId="0" applyNumberFormat="1" applyFont="1" applyFill="1" applyBorder="1" applyAlignment="1">
      <alignment horizontal="center"/>
    </xf>
    <xf numFmtId="17" fontId="2" fillId="2" borderId="17" xfId="0" applyNumberFormat="1" applyFont="1" applyFill="1" applyBorder="1" applyAlignment="1">
      <alignment horizontal="center"/>
    </xf>
    <xf numFmtId="17" fontId="2" fillId="2" borderId="1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17" fontId="7" fillId="2" borderId="20" xfId="0" applyNumberFormat="1" applyFont="1" applyFill="1" applyBorder="1" applyAlignment="1">
      <alignment horizontal="center"/>
    </xf>
    <xf numFmtId="17" fontId="7" fillId="2" borderId="2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3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2" fontId="6" fillId="0" borderId="27" xfId="0" applyNumberFormat="1" applyFont="1" applyBorder="1" applyAlignment="1">
      <alignment/>
    </xf>
    <xf numFmtId="2" fontId="6" fillId="0" borderId="28" xfId="0" applyNumberFormat="1" applyFont="1" applyBorder="1" applyAlignment="1">
      <alignment/>
    </xf>
    <xf numFmtId="2" fontId="6" fillId="0" borderId="28" xfId="0" applyNumberFormat="1" applyFont="1" applyFill="1" applyBorder="1" applyAlignment="1">
      <alignment horizontal="right"/>
    </xf>
    <xf numFmtId="2" fontId="6" fillId="0" borderId="28" xfId="0" applyNumberFormat="1" applyFont="1" applyFill="1" applyBorder="1" applyAlignment="1">
      <alignment/>
    </xf>
    <xf numFmtId="0" fontId="7" fillId="2" borderId="29" xfId="0" applyFont="1" applyFill="1" applyBorder="1" applyAlignment="1">
      <alignment/>
    </xf>
    <xf numFmtId="2" fontId="7" fillId="2" borderId="30" xfId="0" applyNumberFormat="1" applyFont="1" applyFill="1" applyBorder="1" applyAlignment="1">
      <alignment/>
    </xf>
    <xf numFmtId="2" fontId="7" fillId="2" borderId="31" xfId="0" applyNumberFormat="1" applyFont="1" applyFill="1" applyBorder="1" applyAlignment="1">
      <alignment/>
    </xf>
    <xf numFmtId="2" fontId="7" fillId="2" borderId="3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I9" sqref="I9"/>
    </sheetView>
  </sheetViews>
  <sheetFormatPr defaultColWidth="11.421875" defaultRowHeight="12.75"/>
  <cols>
    <col min="3" max="3" width="6.57421875" style="0" bestFit="1" customWidth="1"/>
    <col min="6" max="6" width="6.57421875" style="0" bestFit="1" customWidth="1"/>
    <col min="8" max="8" width="19.57421875" style="0" bestFit="1" customWidth="1"/>
  </cols>
  <sheetData>
    <row r="1" spans="1:8" ht="16.5" thickBot="1">
      <c r="A1" s="1"/>
      <c r="B1" s="62">
        <v>40299</v>
      </c>
      <c r="C1" s="63"/>
      <c r="D1" s="64"/>
      <c r="E1" s="65">
        <v>40330</v>
      </c>
      <c r="F1" s="66"/>
      <c r="G1" s="67"/>
      <c r="H1" s="2" t="s">
        <v>0</v>
      </c>
    </row>
    <row r="2" spans="1:8" ht="14.25" thickBot="1">
      <c r="A2" s="3"/>
      <c r="B2" s="4" t="s">
        <v>1</v>
      </c>
      <c r="C2" s="5"/>
      <c r="D2" s="6" t="s">
        <v>2</v>
      </c>
      <c r="E2" s="7" t="s">
        <v>1</v>
      </c>
      <c r="F2" s="8"/>
      <c r="G2" s="9" t="s">
        <v>2</v>
      </c>
      <c r="H2" s="10" t="s">
        <v>3</v>
      </c>
    </row>
    <row r="3" spans="1:8" ht="13.5" thickBot="1">
      <c r="A3" s="11" t="s">
        <v>4</v>
      </c>
      <c r="B3" s="12" t="s">
        <v>5</v>
      </c>
      <c r="C3" s="12" t="s">
        <v>6</v>
      </c>
      <c r="D3" s="13" t="s">
        <v>7</v>
      </c>
      <c r="E3" s="12" t="s">
        <v>5</v>
      </c>
      <c r="F3" s="12" t="s">
        <v>6</v>
      </c>
      <c r="G3" s="13" t="s">
        <v>7</v>
      </c>
      <c r="H3" s="10" t="s">
        <v>8</v>
      </c>
    </row>
    <row r="4" spans="1:8" ht="13.5" thickBot="1">
      <c r="A4" s="14" t="s">
        <v>9</v>
      </c>
      <c r="B4" s="15">
        <f>(25738950+47292663+3156000+25857009)</f>
        <v>102044622</v>
      </c>
      <c r="C4" s="15">
        <v>838</v>
      </c>
      <c r="D4" s="16">
        <f aca="true" t="shared" si="0" ref="D4:D23">B4/C4</f>
        <v>121771.62529832935</v>
      </c>
      <c r="E4" s="15">
        <f>25170025+45916703+23940776+3010000</f>
        <v>98037504</v>
      </c>
      <c r="F4" s="15">
        <v>840</v>
      </c>
      <c r="G4" s="16">
        <f aca="true" t="shared" si="1" ref="G4:G23">E4/F4</f>
        <v>116711.31428571428</v>
      </c>
      <c r="H4" s="24">
        <f aca="true" t="shared" si="2" ref="H4:H23">(G4-D4)*100/D4</f>
        <v>-4.155574831343322</v>
      </c>
    </row>
    <row r="5" spans="1:8" ht="13.5" thickBot="1">
      <c r="A5" s="14" t="s">
        <v>10</v>
      </c>
      <c r="B5" s="15">
        <v>20923893</v>
      </c>
      <c r="C5" s="15">
        <v>150</v>
      </c>
      <c r="D5" s="16">
        <f t="shared" si="0"/>
        <v>139492.62</v>
      </c>
      <c r="E5" s="15">
        <v>20998204</v>
      </c>
      <c r="F5" s="15">
        <v>151</v>
      </c>
      <c r="G5" s="16">
        <f t="shared" si="1"/>
        <v>139060.95364238412</v>
      </c>
      <c r="H5" s="24">
        <f t="shared" si="2"/>
        <v>-0.3094546203346638</v>
      </c>
    </row>
    <row r="6" spans="1:8" ht="13.5" thickBot="1">
      <c r="A6" s="14" t="s">
        <v>11</v>
      </c>
      <c r="B6" s="15">
        <v>1134228</v>
      </c>
      <c r="C6" s="15">
        <v>11</v>
      </c>
      <c r="D6" s="16">
        <f t="shared" si="0"/>
        <v>103111.63636363637</v>
      </c>
      <c r="E6" s="17">
        <v>1098902</v>
      </c>
      <c r="F6" s="18">
        <v>11</v>
      </c>
      <c r="G6" s="16">
        <f t="shared" si="1"/>
        <v>99900.18181818182</v>
      </c>
      <c r="H6" s="24">
        <f t="shared" si="2"/>
        <v>-3.11454134442105</v>
      </c>
    </row>
    <row r="7" spans="1:8" ht="13.5" thickBot="1">
      <c r="A7" s="14" t="s">
        <v>12</v>
      </c>
      <c r="B7" s="15">
        <v>27366824</v>
      </c>
      <c r="C7" s="15">
        <v>241</v>
      </c>
      <c r="D7" s="16">
        <f t="shared" si="0"/>
        <v>113555.28630705395</v>
      </c>
      <c r="E7" s="19">
        <v>26726730</v>
      </c>
      <c r="F7" s="15">
        <v>236</v>
      </c>
      <c r="G7" s="16">
        <f t="shared" si="1"/>
        <v>113248.85593220338</v>
      </c>
      <c r="H7" s="24">
        <f t="shared" si="2"/>
        <v>-0.2698512634823303</v>
      </c>
    </row>
    <row r="8" spans="1:8" ht="13.5" thickBot="1">
      <c r="A8" s="14" t="s">
        <v>13</v>
      </c>
      <c r="B8" s="15">
        <v>265144</v>
      </c>
      <c r="C8" s="15">
        <v>3</v>
      </c>
      <c r="D8" s="16">
        <f t="shared" si="0"/>
        <v>88381.33333333333</v>
      </c>
      <c r="E8" s="15">
        <v>255231</v>
      </c>
      <c r="F8" s="15">
        <v>3</v>
      </c>
      <c r="G8" s="16">
        <f t="shared" si="1"/>
        <v>85077</v>
      </c>
      <c r="H8" s="24">
        <f t="shared" si="2"/>
        <v>-3.738723108952111</v>
      </c>
    </row>
    <row r="9" spans="1:8" ht="13.5" thickBot="1">
      <c r="A9" s="14" t="s">
        <v>14</v>
      </c>
      <c r="B9" s="15">
        <f>(3582255+1546050)</f>
        <v>5128305</v>
      </c>
      <c r="C9" s="15">
        <v>57</v>
      </c>
      <c r="D9" s="16">
        <f t="shared" si="0"/>
        <v>89970.26315789473</v>
      </c>
      <c r="E9" s="20">
        <v>4698552</v>
      </c>
      <c r="F9" s="18">
        <v>57</v>
      </c>
      <c r="G9" s="16">
        <f t="shared" si="1"/>
        <v>82430.73684210527</v>
      </c>
      <c r="H9" s="24">
        <f t="shared" si="2"/>
        <v>-8.380020299104666</v>
      </c>
    </row>
    <row r="10" spans="1:8" ht="13.5" thickBot="1">
      <c r="A10" s="14" t="s">
        <v>15</v>
      </c>
      <c r="B10" s="15">
        <v>3031282</v>
      </c>
      <c r="C10" s="15">
        <v>25</v>
      </c>
      <c r="D10" s="16">
        <f t="shared" si="0"/>
        <v>121251.28</v>
      </c>
      <c r="E10" s="19">
        <v>2962833</v>
      </c>
      <c r="F10" s="15">
        <v>25</v>
      </c>
      <c r="G10" s="16">
        <f t="shared" si="1"/>
        <v>118513.32</v>
      </c>
      <c r="H10" s="24">
        <f t="shared" si="2"/>
        <v>-2.258087502251516</v>
      </c>
    </row>
    <row r="11" spans="1:8" ht="13.5" thickBot="1">
      <c r="A11" s="14" t="s">
        <v>16</v>
      </c>
      <c r="B11" s="15">
        <v>1240331</v>
      </c>
      <c r="C11" s="15">
        <v>12</v>
      </c>
      <c r="D11" s="16">
        <f t="shared" si="0"/>
        <v>103360.91666666667</v>
      </c>
      <c r="E11" s="15">
        <v>1157683</v>
      </c>
      <c r="F11" s="15">
        <v>12</v>
      </c>
      <c r="G11" s="16">
        <f t="shared" si="1"/>
        <v>96473.58333333333</v>
      </c>
      <c r="H11" s="24">
        <f t="shared" si="2"/>
        <v>-6.663382597064825</v>
      </c>
    </row>
    <row r="12" spans="1:8" ht="13.5" thickBot="1">
      <c r="A12" s="14" t="s">
        <v>17</v>
      </c>
      <c r="B12" s="15">
        <v>420378</v>
      </c>
      <c r="C12" s="15">
        <v>3</v>
      </c>
      <c r="D12" s="16">
        <f t="shared" si="0"/>
        <v>140126</v>
      </c>
      <c r="E12" s="15">
        <v>491322</v>
      </c>
      <c r="F12" s="15">
        <v>3</v>
      </c>
      <c r="G12" s="16">
        <f t="shared" si="1"/>
        <v>163774</v>
      </c>
      <c r="H12" s="25">
        <f t="shared" si="2"/>
        <v>16.876239955468648</v>
      </c>
    </row>
    <row r="13" spans="1:8" ht="13.5" thickBot="1">
      <c r="A13" s="14" t="s">
        <v>18</v>
      </c>
      <c r="B13" s="21">
        <v>16697284</v>
      </c>
      <c r="C13" s="18">
        <v>135</v>
      </c>
      <c r="D13" s="16">
        <f t="shared" si="0"/>
        <v>123683.58518518519</v>
      </c>
      <c r="E13" s="15">
        <v>16303262</v>
      </c>
      <c r="F13" s="15">
        <v>136</v>
      </c>
      <c r="G13" s="16">
        <f t="shared" si="1"/>
        <v>119876.92647058824</v>
      </c>
      <c r="H13" s="24">
        <f t="shared" si="2"/>
        <v>-3.0777396280172793</v>
      </c>
    </row>
    <row r="14" spans="1:8" ht="13.5" thickBot="1">
      <c r="A14" s="14" t="s">
        <v>19</v>
      </c>
      <c r="B14" s="15">
        <v>2467865</v>
      </c>
      <c r="C14" s="15">
        <v>18</v>
      </c>
      <c r="D14" s="16">
        <f t="shared" si="0"/>
        <v>137103.61111111112</v>
      </c>
      <c r="E14" s="15">
        <v>2256500</v>
      </c>
      <c r="F14" s="15">
        <v>18</v>
      </c>
      <c r="G14" s="16">
        <f t="shared" si="1"/>
        <v>125361.11111111111</v>
      </c>
      <c r="H14" s="24">
        <f t="shared" si="2"/>
        <v>-8.564690532099618</v>
      </c>
    </row>
    <row r="15" spans="1:8" ht="13.5" thickBot="1">
      <c r="A15" s="14" t="s">
        <v>20</v>
      </c>
      <c r="B15" s="15">
        <v>2733469</v>
      </c>
      <c r="C15" s="15">
        <v>25</v>
      </c>
      <c r="D15" s="16">
        <f t="shared" si="0"/>
        <v>109338.76</v>
      </c>
      <c r="E15" s="15">
        <v>2652440</v>
      </c>
      <c r="F15" s="15">
        <v>25</v>
      </c>
      <c r="G15" s="16">
        <f t="shared" si="1"/>
        <v>106097.6</v>
      </c>
      <c r="H15" s="24">
        <f t="shared" si="2"/>
        <v>-2.964328477842614</v>
      </c>
    </row>
    <row r="16" spans="1:8" ht="13.5" thickBot="1">
      <c r="A16" s="14" t="s">
        <v>21</v>
      </c>
      <c r="B16" s="15">
        <v>5317716</v>
      </c>
      <c r="C16" s="15">
        <v>43</v>
      </c>
      <c r="D16" s="16">
        <f t="shared" si="0"/>
        <v>123667.81395348837</v>
      </c>
      <c r="E16" s="15">
        <v>5196528</v>
      </c>
      <c r="F16" s="15">
        <v>43</v>
      </c>
      <c r="G16" s="16">
        <f t="shared" si="1"/>
        <v>120849.48837209302</v>
      </c>
      <c r="H16" s="24">
        <f t="shared" si="2"/>
        <v>-2.278948330448632</v>
      </c>
    </row>
    <row r="17" spans="1:8" ht="13.5" thickBot="1">
      <c r="A17" s="14" t="s">
        <v>22</v>
      </c>
      <c r="B17" s="15">
        <v>4263823</v>
      </c>
      <c r="C17" s="15">
        <v>40</v>
      </c>
      <c r="D17" s="16">
        <f t="shared" si="0"/>
        <v>106595.575</v>
      </c>
      <c r="E17" s="15">
        <v>4234065</v>
      </c>
      <c r="F17" s="15">
        <v>40</v>
      </c>
      <c r="G17" s="16">
        <f t="shared" si="1"/>
        <v>105851.625</v>
      </c>
      <c r="H17" s="24">
        <f t="shared" si="2"/>
        <v>-0.6979182766263957</v>
      </c>
    </row>
    <row r="18" spans="1:8" ht="13.5" thickBot="1">
      <c r="A18" s="14" t="s">
        <v>23</v>
      </c>
      <c r="B18" s="15">
        <v>3563914</v>
      </c>
      <c r="C18" s="15">
        <v>23</v>
      </c>
      <c r="D18" s="16">
        <f t="shared" si="0"/>
        <v>154952.78260869565</v>
      </c>
      <c r="E18" s="15">
        <v>3321938</v>
      </c>
      <c r="F18" s="15">
        <v>23</v>
      </c>
      <c r="G18" s="16">
        <f t="shared" si="1"/>
        <v>144432.08695652173</v>
      </c>
      <c r="H18" s="24">
        <f t="shared" si="2"/>
        <v>-6.78961389079535</v>
      </c>
    </row>
    <row r="19" spans="1:8" ht="13.5" thickBot="1">
      <c r="A19" s="14" t="s">
        <v>24</v>
      </c>
      <c r="B19" s="15">
        <v>18085000</v>
      </c>
      <c r="C19" s="15">
        <v>134</v>
      </c>
      <c r="D19" s="16">
        <f t="shared" si="0"/>
        <v>134962.68656716417</v>
      </c>
      <c r="E19" s="15">
        <v>18100000</v>
      </c>
      <c r="F19" s="15">
        <v>134</v>
      </c>
      <c r="G19" s="16">
        <f t="shared" si="1"/>
        <v>135074.62686567163</v>
      </c>
      <c r="H19" s="25">
        <f t="shared" si="2"/>
        <v>0.0829416643627264</v>
      </c>
    </row>
    <row r="20" spans="1:8" ht="13.5" thickBot="1">
      <c r="A20" s="14" t="s">
        <v>25</v>
      </c>
      <c r="B20" s="15">
        <v>3629475</v>
      </c>
      <c r="C20" s="15">
        <v>32</v>
      </c>
      <c r="D20" s="16">
        <f t="shared" si="0"/>
        <v>113421.09375</v>
      </c>
      <c r="E20" s="15">
        <v>3541245</v>
      </c>
      <c r="F20" s="15">
        <v>32</v>
      </c>
      <c r="G20" s="16">
        <f t="shared" si="1"/>
        <v>110663.90625</v>
      </c>
      <c r="H20" s="24">
        <f t="shared" si="2"/>
        <v>-2.430930093195297</v>
      </c>
    </row>
    <row r="21" spans="1:8" ht="13.5" thickBot="1">
      <c r="A21" s="14" t="s">
        <v>26</v>
      </c>
      <c r="B21" s="15">
        <v>178515</v>
      </c>
      <c r="C21" s="15">
        <v>1</v>
      </c>
      <c r="D21" s="16">
        <f t="shared" si="0"/>
        <v>178515</v>
      </c>
      <c r="E21" s="15">
        <v>170241</v>
      </c>
      <c r="F21" s="15">
        <v>1</v>
      </c>
      <c r="G21" s="16">
        <f t="shared" si="1"/>
        <v>170241</v>
      </c>
      <c r="H21" s="24">
        <f t="shared" si="2"/>
        <v>-4.634904629863037</v>
      </c>
    </row>
    <row r="22" spans="1:8" ht="13.5" thickBot="1">
      <c r="A22" s="14" t="s">
        <v>27</v>
      </c>
      <c r="B22" s="15">
        <v>9420546</v>
      </c>
      <c r="C22" s="15">
        <v>79</v>
      </c>
      <c r="D22" s="16">
        <f t="shared" si="0"/>
        <v>119247.41772151898</v>
      </c>
      <c r="E22" s="15">
        <v>9366122</v>
      </c>
      <c r="F22" s="15">
        <v>79</v>
      </c>
      <c r="G22" s="16">
        <f t="shared" si="1"/>
        <v>118558.50632911392</v>
      </c>
      <c r="H22" s="24">
        <f t="shared" si="2"/>
        <v>-0.5777159837656954</v>
      </c>
    </row>
    <row r="23" spans="1:8" ht="13.5" thickBot="1">
      <c r="A23" s="14" t="s">
        <v>28</v>
      </c>
      <c r="B23" s="22">
        <f>SUM(B4:B22)</f>
        <v>227912614</v>
      </c>
      <c r="C23" s="22">
        <f>SUM(C4:C22)</f>
        <v>1870</v>
      </c>
      <c r="D23" s="22">
        <f t="shared" si="0"/>
        <v>121878.40320855615</v>
      </c>
      <c r="E23" s="22">
        <f>SUM(E4:E22)</f>
        <v>221569302</v>
      </c>
      <c r="F23" s="22">
        <f>SUM(F4:F22)</f>
        <v>1869</v>
      </c>
      <c r="G23" s="22">
        <f t="shared" si="1"/>
        <v>118549.65329052969</v>
      </c>
      <c r="H23" s="23">
        <f t="shared" si="2"/>
        <v>-2.7312057184818537</v>
      </c>
    </row>
  </sheetData>
  <mergeCells count="2">
    <mergeCell ref="B1:D1"/>
    <mergeCell ref="E1:G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C31" sqref="C31"/>
    </sheetView>
  </sheetViews>
  <sheetFormatPr defaultColWidth="11.421875" defaultRowHeight="12.75"/>
  <cols>
    <col min="1" max="1" width="16.8515625" style="0" bestFit="1" customWidth="1"/>
    <col min="3" max="3" width="6.57421875" style="0" bestFit="1" customWidth="1"/>
    <col min="6" max="6" width="6.57421875" style="0" bestFit="1" customWidth="1"/>
    <col min="8" max="8" width="18.421875" style="0" bestFit="1" customWidth="1"/>
  </cols>
  <sheetData>
    <row r="1" spans="1:8" ht="16.5" thickBot="1">
      <c r="A1" s="1"/>
      <c r="B1" s="62">
        <v>40330</v>
      </c>
      <c r="C1" s="63"/>
      <c r="D1" s="64"/>
      <c r="E1" s="65">
        <v>40360</v>
      </c>
      <c r="F1" s="66"/>
      <c r="G1" s="67"/>
      <c r="H1" s="2" t="s">
        <v>0</v>
      </c>
    </row>
    <row r="2" spans="1:8" ht="14.25" thickBot="1">
      <c r="A2" s="3"/>
      <c r="B2" s="4" t="s">
        <v>1</v>
      </c>
      <c r="C2" s="5"/>
      <c r="D2" s="6" t="s">
        <v>2</v>
      </c>
      <c r="E2" s="7" t="s">
        <v>1</v>
      </c>
      <c r="F2" s="8"/>
      <c r="G2" s="9" t="s">
        <v>2</v>
      </c>
      <c r="H2" s="10" t="s">
        <v>3</v>
      </c>
    </row>
    <row r="3" spans="1:8" ht="13.5" thickBot="1">
      <c r="A3" s="11" t="s">
        <v>4</v>
      </c>
      <c r="B3" s="12" t="s">
        <v>5</v>
      </c>
      <c r="C3" s="12" t="s">
        <v>6</v>
      </c>
      <c r="D3" s="13" t="s">
        <v>7</v>
      </c>
      <c r="E3" s="4" t="s">
        <v>5</v>
      </c>
      <c r="F3" s="4" t="s">
        <v>6</v>
      </c>
      <c r="G3" s="13" t="s">
        <v>7</v>
      </c>
      <c r="H3" s="10" t="s">
        <v>29</v>
      </c>
    </row>
    <row r="4" spans="1:8" ht="13.5" thickBot="1">
      <c r="A4" s="14" t="s">
        <v>9</v>
      </c>
      <c r="B4" s="15">
        <f>25170025+45916703+23940776+3010000</f>
        <v>98037504</v>
      </c>
      <c r="C4" s="15">
        <v>840</v>
      </c>
      <c r="D4" s="26">
        <f aca="true" t="shared" si="0" ref="D4:D21">B4/C4</f>
        <v>116711.31428571428</v>
      </c>
      <c r="E4" s="27">
        <v>103793715</v>
      </c>
      <c r="F4" s="28">
        <v>839</v>
      </c>
      <c r="G4" s="29">
        <f>E4/F4</f>
        <v>123711.22169249106</v>
      </c>
      <c r="H4" s="25">
        <f>(G4-D4)*100/D4</f>
        <v>5.997625379867378</v>
      </c>
    </row>
    <row r="5" spans="1:8" ht="13.5" thickBot="1">
      <c r="A5" s="14" t="s">
        <v>10</v>
      </c>
      <c r="B5" s="15">
        <v>20998204</v>
      </c>
      <c r="C5" s="15">
        <v>151</v>
      </c>
      <c r="D5" s="26">
        <f t="shared" si="0"/>
        <v>139060.95364238412</v>
      </c>
      <c r="E5" s="28">
        <v>21778358</v>
      </c>
      <c r="F5" s="28">
        <v>151</v>
      </c>
      <c r="G5" s="29">
        <f>E5/F5</f>
        <v>144227.53642384105</v>
      </c>
      <c r="H5" s="25">
        <f>(G5-D5)*100/D5</f>
        <v>3.7153367973756093</v>
      </c>
    </row>
    <row r="6" spans="1:8" ht="13.5" thickBot="1">
      <c r="A6" s="14" t="s">
        <v>11</v>
      </c>
      <c r="B6" s="20">
        <v>1098902</v>
      </c>
      <c r="C6" s="18">
        <v>11</v>
      </c>
      <c r="D6" s="29">
        <f t="shared" si="0"/>
        <v>99900.18181818182</v>
      </c>
      <c r="E6" s="28">
        <v>1256888</v>
      </c>
      <c r="F6" s="18">
        <v>11</v>
      </c>
      <c r="G6" s="29">
        <f aca="true" t="shared" si="1" ref="G6:G23">E6/F6</f>
        <v>114262.54545454546</v>
      </c>
      <c r="H6" s="25">
        <f aca="true" t="shared" si="2" ref="H6:H21">(G6-D6)*100/D6</f>
        <v>14.376714211094344</v>
      </c>
    </row>
    <row r="7" spans="1:8" ht="13.5" thickBot="1">
      <c r="A7" s="14" t="s">
        <v>12</v>
      </c>
      <c r="B7" s="19">
        <v>26726730</v>
      </c>
      <c r="C7" s="15">
        <v>236</v>
      </c>
      <c r="D7" s="29">
        <f t="shared" si="0"/>
        <v>113248.85593220338</v>
      </c>
      <c r="E7" s="19">
        <v>28831119</v>
      </c>
      <c r="F7" s="15">
        <v>237</v>
      </c>
      <c r="G7" s="29">
        <f t="shared" si="1"/>
        <v>121650.29113924051</v>
      </c>
      <c r="H7" s="25">
        <f t="shared" si="2"/>
        <v>7.418560777396866</v>
      </c>
    </row>
    <row r="8" spans="1:8" ht="13.5" thickBot="1">
      <c r="A8" s="14" t="s">
        <v>13</v>
      </c>
      <c r="B8" s="15">
        <v>255231</v>
      </c>
      <c r="C8" s="15">
        <v>3</v>
      </c>
      <c r="D8" s="29">
        <f t="shared" si="0"/>
        <v>85077</v>
      </c>
      <c r="E8" s="15">
        <v>291166</v>
      </c>
      <c r="F8" s="15">
        <v>3</v>
      </c>
      <c r="G8" s="29">
        <f t="shared" si="1"/>
        <v>97055.33333333333</v>
      </c>
      <c r="H8" s="25">
        <f t="shared" si="2"/>
        <v>14.079402580407546</v>
      </c>
    </row>
    <row r="9" spans="1:8" ht="13.5" thickBot="1">
      <c r="A9" s="14" t="s">
        <v>14</v>
      </c>
      <c r="B9" s="20">
        <v>4698552</v>
      </c>
      <c r="C9" s="18">
        <v>57</v>
      </c>
      <c r="D9" s="29">
        <f t="shared" si="0"/>
        <v>82430.73684210527</v>
      </c>
      <c r="E9" s="20">
        <v>5187721</v>
      </c>
      <c r="F9" s="18">
        <v>57</v>
      </c>
      <c r="G9" s="29">
        <f t="shared" si="1"/>
        <v>91012.64912280702</v>
      </c>
      <c r="H9" s="25">
        <f t="shared" si="2"/>
        <v>10.411058555912545</v>
      </c>
    </row>
    <row r="10" spans="1:8" ht="13.5" thickBot="1">
      <c r="A10" s="14" t="s">
        <v>15</v>
      </c>
      <c r="B10" s="19">
        <v>2962833</v>
      </c>
      <c r="C10" s="15">
        <v>25</v>
      </c>
      <c r="D10" s="29">
        <f t="shared" si="0"/>
        <v>118513.32</v>
      </c>
      <c r="E10" s="19">
        <v>3183622</v>
      </c>
      <c r="F10" s="15">
        <v>25</v>
      </c>
      <c r="G10" s="29">
        <f t="shared" si="1"/>
        <v>127344.88</v>
      </c>
      <c r="H10" s="25">
        <f t="shared" si="2"/>
        <v>7.451955611403003</v>
      </c>
    </row>
    <row r="11" spans="1:8" ht="13.5" thickBot="1">
      <c r="A11" s="14" t="s">
        <v>16</v>
      </c>
      <c r="B11" s="15">
        <v>1157683</v>
      </c>
      <c r="C11" s="15">
        <v>12</v>
      </c>
      <c r="D11" s="29">
        <f t="shared" si="0"/>
        <v>96473.58333333333</v>
      </c>
      <c r="E11" s="15">
        <v>1265703</v>
      </c>
      <c r="F11" s="15">
        <v>12</v>
      </c>
      <c r="G11" s="29">
        <f t="shared" si="1"/>
        <v>105475.25</v>
      </c>
      <c r="H11" s="25">
        <f t="shared" si="2"/>
        <v>9.33070624687415</v>
      </c>
    </row>
    <row r="12" spans="1:8" ht="13.5" thickBot="1">
      <c r="A12" s="14" t="s">
        <v>17</v>
      </c>
      <c r="B12" s="15">
        <v>491322</v>
      </c>
      <c r="C12" s="15">
        <v>3</v>
      </c>
      <c r="D12" s="29">
        <f t="shared" si="0"/>
        <v>163774</v>
      </c>
      <c r="E12" s="15">
        <v>543963</v>
      </c>
      <c r="F12" s="15">
        <v>3</v>
      </c>
      <c r="G12" s="29">
        <f t="shared" si="1"/>
        <v>181321</v>
      </c>
      <c r="H12" s="25">
        <f t="shared" si="2"/>
        <v>10.714154871957698</v>
      </c>
    </row>
    <row r="13" spans="1:8" ht="13.5" thickBot="1">
      <c r="A13" s="14" t="s">
        <v>18</v>
      </c>
      <c r="B13" s="15">
        <v>16303262</v>
      </c>
      <c r="C13" s="15">
        <v>136</v>
      </c>
      <c r="D13" s="29">
        <f t="shared" si="0"/>
        <v>119876.92647058824</v>
      </c>
      <c r="E13" s="15">
        <v>16735201</v>
      </c>
      <c r="F13" s="15">
        <v>136</v>
      </c>
      <c r="G13" s="29">
        <f t="shared" si="1"/>
        <v>123052.94852941176</v>
      </c>
      <c r="H13" s="25">
        <f t="shared" si="2"/>
        <v>2.649402309795422</v>
      </c>
    </row>
    <row r="14" spans="1:8" ht="13.5" thickBot="1">
      <c r="A14" s="14" t="s">
        <v>19</v>
      </c>
      <c r="B14" s="15">
        <v>2256500</v>
      </c>
      <c r="C14" s="15">
        <v>18</v>
      </c>
      <c r="D14" s="29">
        <f t="shared" si="0"/>
        <v>125361.11111111111</v>
      </c>
      <c r="E14" s="15">
        <v>2240360</v>
      </c>
      <c r="F14" s="15">
        <v>18</v>
      </c>
      <c r="G14" s="29">
        <f t="shared" si="1"/>
        <v>124464.44444444444</v>
      </c>
      <c r="H14" s="24">
        <f t="shared" si="2"/>
        <v>-0.7152670064258847</v>
      </c>
    </row>
    <row r="15" spans="1:8" ht="13.5" thickBot="1">
      <c r="A15" s="14" t="s">
        <v>20</v>
      </c>
      <c r="B15" s="15">
        <v>2652440</v>
      </c>
      <c r="C15" s="15">
        <v>25</v>
      </c>
      <c r="D15" s="29">
        <f t="shared" si="0"/>
        <v>106097.6</v>
      </c>
      <c r="E15" s="15">
        <v>2692133</v>
      </c>
      <c r="F15" s="15">
        <v>24</v>
      </c>
      <c r="G15" s="29">
        <f t="shared" si="1"/>
        <v>112172.20833333333</v>
      </c>
      <c r="H15" s="25">
        <f t="shared" si="2"/>
        <v>5.7254908059497325</v>
      </c>
    </row>
    <row r="16" spans="1:8" ht="13.5" thickBot="1">
      <c r="A16" s="14" t="s">
        <v>21</v>
      </c>
      <c r="B16" s="15">
        <v>5196528</v>
      </c>
      <c r="C16" s="15">
        <v>43</v>
      </c>
      <c r="D16" s="29">
        <f t="shared" si="0"/>
        <v>120849.48837209302</v>
      </c>
      <c r="E16" s="15">
        <v>5568182</v>
      </c>
      <c r="F16" s="15">
        <v>43</v>
      </c>
      <c r="G16" s="29">
        <f t="shared" si="1"/>
        <v>129492.6046511628</v>
      </c>
      <c r="H16" s="25">
        <f t="shared" si="2"/>
        <v>7.151967621458023</v>
      </c>
    </row>
    <row r="17" spans="1:8" ht="13.5" thickBot="1">
      <c r="A17" s="14" t="s">
        <v>22</v>
      </c>
      <c r="B17" s="15">
        <v>4234065</v>
      </c>
      <c r="C17" s="15">
        <v>40</v>
      </c>
      <c r="D17" s="29">
        <f t="shared" si="0"/>
        <v>105851.625</v>
      </c>
      <c r="E17" s="15">
        <v>4285101</v>
      </c>
      <c r="F17" s="15">
        <v>40</v>
      </c>
      <c r="G17" s="29">
        <f t="shared" si="1"/>
        <v>107127.525</v>
      </c>
      <c r="H17" s="25">
        <f t="shared" si="2"/>
        <v>1.2053664740621546</v>
      </c>
    </row>
    <row r="18" spans="1:8" ht="13.5" thickBot="1">
      <c r="A18" s="14" t="s">
        <v>23</v>
      </c>
      <c r="B18" s="15">
        <v>3321938</v>
      </c>
      <c r="C18" s="15">
        <v>23</v>
      </c>
      <c r="D18" s="29">
        <f t="shared" si="0"/>
        <v>144432.08695652173</v>
      </c>
      <c r="E18" s="15">
        <v>3592048</v>
      </c>
      <c r="F18" s="15">
        <v>23</v>
      </c>
      <c r="G18" s="29">
        <f t="shared" si="1"/>
        <v>156176</v>
      </c>
      <c r="H18" s="25">
        <f t="shared" si="2"/>
        <v>8.131096968095138</v>
      </c>
    </row>
    <row r="19" spans="1:8" ht="13.5" thickBot="1">
      <c r="A19" s="14" t="s">
        <v>24</v>
      </c>
      <c r="B19" s="15">
        <v>18100000</v>
      </c>
      <c r="C19" s="15">
        <v>134</v>
      </c>
      <c r="D19" s="29">
        <f t="shared" si="0"/>
        <v>135074.62686567163</v>
      </c>
      <c r="E19" s="15">
        <v>19042000</v>
      </c>
      <c r="F19" s="15">
        <v>134</v>
      </c>
      <c r="G19" s="29">
        <f t="shared" si="1"/>
        <v>142104.4776119403</v>
      </c>
      <c r="H19" s="25">
        <f t="shared" si="2"/>
        <v>5.204419889502772</v>
      </c>
    </row>
    <row r="20" spans="1:8" ht="13.5" thickBot="1">
      <c r="A20" s="14" t="s">
        <v>25</v>
      </c>
      <c r="B20" s="15">
        <v>3541245</v>
      </c>
      <c r="C20" s="15">
        <v>32</v>
      </c>
      <c r="D20" s="29">
        <f t="shared" si="0"/>
        <v>110663.90625</v>
      </c>
      <c r="E20" s="15">
        <v>3908659</v>
      </c>
      <c r="F20" s="15">
        <v>32</v>
      </c>
      <c r="G20" s="29">
        <f t="shared" si="1"/>
        <v>122145.59375</v>
      </c>
      <c r="H20" s="25">
        <f t="shared" si="2"/>
        <v>10.375277621288559</v>
      </c>
    </row>
    <row r="21" spans="1:8" ht="13.5" thickBot="1">
      <c r="A21" s="14" t="s">
        <v>26</v>
      </c>
      <c r="B21" s="15">
        <v>170241</v>
      </c>
      <c r="C21" s="15">
        <v>1</v>
      </c>
      <c r="D21" s="29">
        <f t="shared" si="0"/>
        <v>170241</v>
      </c>
      <c r="E21" s="15">
        <v>173094</v>
      </c>
      <c r="F21" s="15">
        <v>1</v>
      </c>
      <c r="G21" s="29">
        <f t="shared" si="1"/>
        <v>173094</v>
      </c>
      <c r="H21" s="25">
        <f t="shared" si="2"/>
        <v>1.6758595168026504</v>
      </c>
    </row>
    <row r="22" spans="1:8" ht="13.5" thickBot="1">
      <c r="A22" s="14" t="s">
        <v>27</v>
      </c>
      <c r="B22" s="15">
        <v>9366122</v>
      </c>
      <c r="C22" s="15">
        <v>79</v>
      </c>
      <c r="D22" s="29">
        <f>B22/C22</f>
        <v>118558.50632911392</v>
      </c>
      <c r="E22" s="15">
        <v>9876467</v>
      </c>
      <c r="F22" s="15">
        <v>80</v>
      </c>
      <c r="G22" s="29">
        <f t="shared" si="1"/>
        <v>123455.8375</v>
      </c>
      <c r="H22" s="25">
        <f>(G22-D22)*100/D22</f>
        <v>4.130729479073619</v>
      </c>
    </row>
    <row r="23" spans="1:8" ht="13.5" thickBot="1">
      <c r="A23" s="14" t="s">
        <v>28</v>
      </c>
      <c r="B23" s="22">
        <f>SUM(B4:B22)</f>
        <v>221569302</v>
      </c>
      <c r="C23" s="22">
        <f>SUM(C4:C22)</f>
        <v>1869</v>
      </c>
      <c r="D23" s="30">
        <f>B23/C23</f>
        <v>118549.65329052969</v>
      </c>
      <c r="E23" s="22">
        <f>SUM(E4:E22)</f>
        <v>234245500</v>
      </c>
      <c r="F23" s="22">
        <f>SUM(F4:F22)</f>
        <v>1869</v>
      </c>
      <c r="G23" s="30">
        <f t="shared" si="1"/>
        <v>125331.99571963616</v>
      </c>
      <c r="H23" s="31">
        <f>(G23-D23)*100/D23</f>
        <v>5.721098494050407</v>
      </c>
    </row>
  </sheetData>
  <mergeCells count="2">
    <mergeCell ref="B1:D1"/>
    <mergeCell ref="E1:G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J7" sqref="J7"/>
    </sheetView>
  </sheetViews>
  <sheetFormatPr defaultColWidth="11.421875" defaultRowHeight="12.75"/>
  <cols>
    <col min="1" max="1" width="14.00390625" style="0" bestFit="1" customWidth="1"/>
    <col min="3" max="3" width="6.57421875" style="0" bestFit="1" customWidth="1"/>
    <col min="6" max="6" width="6.57421875" style="0" bestFit="1" customWidth="1"/>
    <col min="8" max="8" width="18.140625" style="0" bestFit="1" customWidth="1"/>
  </cols>
  <sheetData>
    <row r="1" spans="1:8" ht="16.5" thickBot="1">
      <c r="A1" s="1"/>
      <c r="B1" s="65">
        <v>40360</v>
      </c>
      <c r="C1" s="66"/>
      <c r="D1" s="67"/>
      <c r="E1" s="65">
        <v>40391</v>
      </c>
      <c r="F1" s="66"/>
      <c r="G1" s="67"/>
      <c r="H1" s="2" t="s">
        <v>0</v>
      </c>
    </row>
    <row r="2" spans="1:8" ht="14.25" thickBot="1">
      <c r="A2" s="3"/>
      <c r="B2" s="7" t="s">
        <v>1</v>
      </c>
      <c r="C2" s="8"/>
      <c r="D2" s="9" t="s">
        <v>2</v>
      </c>
      <c r="E2" s="32" t="s">
        <v>1</v>
      </c>
      <c r="F2" s="8"/>
      <c r="G2" s="9" t="s">
        <v>2</v>
      </c>
      <c r="H2" s="10" t="s">
        <v>3</v>
      </c>
    </row>
    <row r="3" spans="1:8" ht="13.5" thickBot="1">
      <c r="A3" s="11" t="s">
        <v>4</v>
      </c>
      <c r="B3" s="4" t="s">
        <v>5</v>
      </c>
      <c r="C3" s="4" t="s">
        <v>6</v>
      </c>
      <c r="D3" s="13" t="s">
        <v>7</v>
      </c>
      <c r="E3" s="13" t="s">
        <v>5</v>
      </c>
      <c r="F3" s="4" t="s">
        <v>6</v>
      </c>
      <c r="G3" s="13" t="s">
        <v>7</v>
      </c>
      <c r="H3" s="10" t="s">
        <v>30</v>
      </c>
    </row>
    <row r="4" spans="1:8" ht="13.5" thickBot="1">
      <c r="A4" s="14" t="s">
        <v>9</v>
      </c>
      <c r="B4" s="27">
        <v>103793715</v>
      </c>
      <c r="C4" s="28">
        <v>839</v>
      </c>
      <c r="D4" s="29">
        <f>B4/C4</f>
        <v>123711.22169249106</v>
      </c>
      <c r="E4" s="33">
        <f>26160976+49100000+26592438+3265000</f>
        <v>105118414</v>
      </c>
      <c r="F4" s="28">
        <f>206+381+225+29</f>
        <v>841</v>
      </c>
      <c r="G4" s="29">
        <f>E4/F4</f>
        <v>124992.16884661118</v>
      </c>
      <c r="H4" s="25">
        <f aca="true" t="shared" si="0" ref="H4:H22">(G4-D4)*100/D4</f>
        <v>1.0354332748440316</v>
      </c>
    </row>
    <row r="5" spans="1:8" ht="13.5" thickBot="1">
      <c r="A5" s="14" t="s">
        <v>10</v>
      </c>
      <c r="B5" s="28">
        <v>21778358</v>
      </c>
      <c r="C5" s="28">
        <v>151</v>
      </c>
      <c r="D5" s="29">
        <f>B5/C5</f>
        <v>144227.53642384105</v>
      </c>
      <c r="E5" s="34">
        <v>21824686</v>
      </c>
      <c r="F5" s="28">
        <v>151</v>
      </c>
      <c r="G5" s="29">
        <f>E5/F5</f>
        <v>144534.34437086093</v>
      </c>
      <c r="H5" s="25">
        <f t="shared" si="0"/>
        <v>0.21272494464459002</v>
      </c>
    </row>
    <row r="6" spans="1:8" ht="13.5" thickBot="1">
      <c r="A6" s="14" t="s">
        <v>11</v>
      </c>
      <c r="B6" s="28">
        <v>1256888</v>
      </c>
      <c r="C6" s="18">
        <v>11</v>
      </c>
      <c r="D6" s="29">
        <f aca="true" t="shared" si="1" ref="D6:D23">B6/C6</f>
        <v>114262.54545454546</v>
      </c>
      <c r="E6" s="34">
        <v>1133282</v>
      </c>
      <c r="F6" s="18">
        <v>11</v>
      </c>
      <c r="G6" s="29">
        <f>E6/F6</f>
        <v>103025.63636363637</v>
      </c>
      <c r="H6" s="24">
        <f t="shared" si="0"/>
        <v>-9.834289133160627</v>
      </c>
    </row>
    <row r="7" spans="1:8" ht="13.5" thickBot="1">
      <c r="A7" s="14" t="s">
        <v>12</v>
      </c>
      <c r="B7" s="19">
        <v>28831119</v>
      </c>
      <c r="C7" s="15">
        <v>237</v>
      </c>
      <c r="D7" s="29">
        <f t="shared" si="1"/>
        <v>121650.29113924051</v>
      </c>
      <c r="E7" s="35">
        <v>28414708</v>
      </c>
      <c r="F7" s="15">
        <v>239</v>
      </c>
      <c r="G7" s="29">
        <f>E7/F7</f>
        <v>118889.99163179916</v>
      </c>
      <c r="H7" s="24">
        <f t="shared" si="0"/>
        <v>-2.2690447195740115</v>
      </c>
    </row>
    <row r="8" spans="1:8" ht="13.5" thickBot="1">
      <c r="A8" s="14" t="s">
        <v>13</v>
      </c>
      <c r="B8" s="15">
        <v>291166</v>
      </c>
      <c r="C8" s="15">
        <v>3</v>
      </c>
      <c r="D8" s="29">
        <f t="shared" si="1"/>
        <v>97055.33333333333</v>
      </c>
      <c r="E8" s="27">
        <v>292871</v>
      </c>
      <c r="F8" s="28">
        <v>3</v>
      </c>
      <c r="G8" s="29">
        <f aca="true" t="shared" si="2" ref="G8:G23">E8/F8</f>
        <v>97623.66666666667</v>
      </c>
      <c r="H8" s="25">
        <f t="shared" si="0"/>
        <v>0.58557661265396</v>
      </c>
    </row>
    <row r="9" spans="1:8" ht="13.5" thickBot="1">
      <c r="A9" s="14" t="s">
        <v>14</v>
      </c>
      <c r="B9" s="20">
        <v>5187721</v>
      </c>
      <c r="C9" s="18">
        <v>57</v>
      </c>
      <c r="D9" s="29">
        <f t="shared" si="1"/>
        <v>91012.64912280702</v>
      </c>
      <c r="E9" s="27">
        <f>3543240+1627612</f>
        <v>5170852</v>
      </c>
      <c r="F9" s="18">
        <v>57</v>
      </c>
      <c r="G9" s="29">
        <f t="shared" si="2"/>
        <v>90716.70175438597</v>
      </c>
      <c r="H9" s="24">
        <f t="shared" si="0"/>
        <v>-0.32517168907117483</v>
      </c>
    </row>
    <row r="10" spans="1:8" ht="13.5" thickBot="1">
      <c r="A10" s="14" t="s">
        <v>15</v>
      </c>
      <c r="B10" s="19">
        <v>3183622</v>
      </c>
      <c r="C10" s="15">
        <v>25</v>
      </c>
      <c r="D10" s="29">
        <f t="shared" si="1"/>
        <v>127344.88</v>
      </c>
      <c r="E10" s="27">
        <v>3156260</v>
      </c>
      <c r="F10" s="15">
        <v>25</v>
      </c>
      <c r="G10" s="29">
        <f t="shared" si="2"/>
        <v>126250.4</v>
      </c>
      <c r="H10" s="24">
        <f t="shared" si="0"/>
        <v>-0.8594613305222876</v>
      </c>
    </row>
    <row r="11" spans="1:8" ht="13.5" thickBot="1">
      <c r="A11" s="14" t="s">
        <v>16</v>
      </c>
      <c r="B11" s="15">
        <v>1265703</v>
      </c>
      <c r="C11" s="15">
        <v>12</v>
      </c>
      <c r="D11" s="29">
        <f t="shared" si="1"/>
        <v>105475.25</v>
      </c>
      <c r="E11" s="36">
        <v>1171018</v>
      </c>
      <c r="F11" s="15">
        <v>12</v>
      </c>
      <c r="G11" s="29">
        <f t="shared" si="2"/>
        <v>97584.83333333333</v>
      </c>
      <c r="H11" s="24">
        <f t="shared" si="0"/>
        <v>-7.480822910272004</v>
      </c>
    </row>
    <row r="12" spans="1:8" ht="13.5" thickBot="1">
      <c r="A12" s="14" t="s">
        <v>17</v>
      </c>
      <c r="B12" s="15">
        <v>543963</v>
      </c>
      <c r="C12" s="15">
        <v>3</v>
      </c>
      <c r="D12" s="29">
        <f t="shared" si="1"/>
        <v>181321</v>
      </c>
      <c r="E12" s="36">
        <v>516732</v>
      </c>
      <c r="F12" s="15">
        <v>3</v>
      </c>
      <c r="G12" s="29">
        <f t="shared" si="2"/>
        <v>172244</v>
      </c>
      <c r="H12" s="24">
        <f t="shared" si="0"/>
        <v>-5.006039013682916</v>
      </c>
    </row>
    <row r="13" spans="1:8" ht="13.5" thickBot="1">
      <c r="A13" s="14" t="s">
        <v>18</v>
      </c>
      <c r="B13" s="15">
        <v>16735201</v>
      </c>
      <c r="C13" s="15">
        <v>136</v>
      </c>
      <c r="D13" s="29">
        <f t="shared" si="1"/>
        <v>123052.94852941176</v>
      </c>
      <c r="E13" s="36">
        <v>16806945</v>
      </c>
      <c r="F13" s="15">
        <v>136</v>
      </c>
      <c r="G13" s="29">
        <f t="shared" si="2"/>
        <v>123580.47794117648</v>
      </c>
      <c r="H13" s="25">
        <f t="shared" si="0"/>
        <v>0.42870115512805046</v>
      </c>
    </row>
    <row r="14" spans="1:8" ht="13.5" thickBot="1">
      <c r="A14" s="14" t="s">
        <v>19</v>
      </c>
      <c r="B14" s="15">
        <v>2240360</v>
      </c>
      <c r="C14" s="15">
        <v>18</v>
      </c>
      <c r="D14" s="29">
        <f t="shared" si="1"/>
        <v>124464.44444444444</v>
      </c>
      <c r="E14" s="27">
        <v>2597326</v>
      </c>
      <c r="F14" s="15">
        <v>18</v>
      </c>
      <c r="G14" s="29">
        <f t="shared" si="2"/>
        <v>144295.88888888888</v>
      </c>
      <c r="H14" s="25">
        <f t="shared" si="0"/>
        <v>15.933421414415536</v>
      </c>
    </row>
    <row r="15" spans="1:8" ht="13.5" thickBot="1">
      <c r="A15" s="14" t="s">
        <v>20</v>
      </c>
      <c r="B15" s="15">
        <v>2692133</v>
      </c>
      <c r="C15" s="15">
        <v>24</v>
      </c>
      <c r="D15" s="29">
        <f t="shared" si="1"/>
        <v>112172.20833333333</v>
      </c>
      <c r="E15" s="27">
        <v>2821940</v>
      </c>
      <c r="F15" s="28">
        <v>24</v>
      </c>
      <c r="G15" s="29">
        <f t="shared" si="2"/>
        <v>117580.83333333333</v>
      </c>
      <c r="H15" s="25">
        <f t="shared" si="0"/>
        <v>4.821715717611277</v>
      </c>
    </row>
    <row r="16" spans="1:8" ht="13.5" thickBot="1">
      <c r="A16" s="14" t="s">
        <v>21</v>
      </c>
      <c r="B16" s="15">
        <v>5568182</v>
      </c>
      <c r="C16" s="15">
        <v>43</v>
      </c>
      <c r="D16" s="29">
        <f t="shared" si="1"/>
        <v>129492.6046511628</v>
      </c>
      <c r="E16" s="27">
        <v>5607555</v>
      </c>
      <c r="F16" s="15">
        <v>43</v>
      </c>
      <c r="G16" s="29">
        <f t="shared" si="2"/>
        <v>130408.25581395348</v>
      </c>
      <c r="H16" s="25">
        <f t="shared" si="0"/>
        <v>0.7071069156862969</v>
      </c>
    </row>
    <row r="17" spans="1:8" ht="13.5" thickBot="1">
      <c r="A17" s="14" t="s">
        <v>22</v>
      </c>
      <c r="B17" s="15">
        <v>4285101</v>
      </c>
      <c r="C17" s="15">
        <v>40</v>
      </c>
      <c r="D17" s="29">
        <f t="shared" si="1"/>
        <v>107127.525</v>
      </c>
      <c r="E17" s="36">
        <v>4157012</v>
      </c>
      <c r="F17" s="15">
        <v>40</v>
      </c>
      <c r="G17" s="29">
        <f t="shared" si="2"/>
        <v>103925.3</v>
      </c>
      <c r="H17" s="24">
        <f t="shared" si="0"/>
        <v>-2.989171083715405</v>
      </c>
    </row>
    <row r="18" spans="1:8" ht="13.5" thickBot="1">
      <c r="A18" s="14" t="s">
        <v>23</v>
      </c>
      <c r="B18" s="15">
        <v>3592048</v>
      </c>
      <c r="C18" s="15">
        <v>23</v>
      </c>
      <c r="D18" s="29">
        <f t="shared" si="1"/>
        <v>156176</v>
      </c>
      <c r="E18" s="34">
        <v>3422053</v>
      </c>
      <c r="F18" s="15">
        <v>24</v>
      </c>
      <c r="G18" s="29">
        <f t="shared" si="2"/>
        <v>142585.54166666666</v>
      </c>
      <c r="H18" s="24">
        <f t="shared" si="0"/>
        <v>-8.70201460745143</v>
      </c>
    </row>
    <row r="19" spans="1:8" ht="13.5" thickBot="1">
      <c r="A19" s="14" t="s">
        <v>24</v>
      </c>
      <c r="B19" s="15">
        <v>19042000</v>
      </c>
      <c r="C19" s="15">
        <v>134</v>
      </c>
      <c r="D19" s="26">
        <f t="shared" si="1"/>
        <v>142104.4776119403</v>
      </c>
      <c r="E19" s="27">
        <v>19083000</v>
      </c>
      <c r="F19" s="15">
        <v>134</v>
      </c>
      <c r="G19" s="29">
        <f t="shared" si="2"/>
        <v>142410.44776119402</v>
      </c>
      <c r="H19" s="25">
        <f t="shared" si="0"/>
        <v>0.21531351748765643</v>
      </c>
    </row>
    <row r="20" spans="1:8" ht="13.5" thickBot="1">
      <c r="A20" s="14" t="s">
        <v>31</v>
      </c>
      <c r="B20" s="15">
        <v>3908659</v>
      </c>
      <c r="C20" s="15">
        <v>32</v>
      </c>
      <c r="D20" s="26">
        <f t="shared" si="1"/>
        <v>122145.59375</v>
      </c>
      <c r="E20" s="34">
        <v>3802079</v>
      </c>
      <c r="F20" s="15">
        <v>32</v>
      </c>
      <c r="G20" s="29">
        <f t="shared" si="2"/>
        <v>118814.96875</v>
      </c>
      <c r="H20" s="24">
        <f t="shared" si="0"/>
        <v>-2.7267663922588286</v>
      </c>
    </row>
    <row r="21" spans="1:8" ht="13.5" thickBot="1">
      <c r="A21" s="14" t="s">
        <v>26</v>
      </c>
      <c r="B21" s="15">
        <v>173094</v>
      </c>
      <c r="C21" s="15">
        <v>1</v>
      </c>
      <c r="D21" s="29">
        <f t="shared" si="1"/>
        <v>173094</v>
      </c>
      <c r="E21" s="27">
        <v>176125</v>
      </c>
      <c r="F21" s="28">
        <v>1</v>
      </c>
      <c r="G21" s="29">
        <f t="shared" si="2"/>
        <v>176125</v>
      </c>
      <c r="H21" s="25">
        <f t="shared" si="0"/>
        <v>1.75107167203947</v>
      </c>
    </row>
    <row r="22" spans="1:8" ht="13.5" thickBot="1">
      <c r="A22" s="14" t="s">
        <v>27</v>
      </c>
      <c r="B22" s="15">
        <v>9876467</v>
      </c>
      <c r="C22" s="15">
        <v>80</v>
      </c>
      <c r="D22" s="29">
        <f t="shared" si="1"/>
        <v>123455.8375</v>
      </c>
      <c r="E22" s="34">
        <v>9841006</v>
      </c>
      <c r="F22" s="15">
        <v>81</v>
      </c>
      <c r="G22" s="29">
        <f t="shared" si="2"/>
        <v>121493.90123456791</v>
      </c>
      <c r="H22" s="24">
        <f t="shared" si="0"/>
        <v>-1.5891806375150845</v>
      </c>
    </row>
    <row r="23" spans="1:8" ht="13.5" thickBot="1">
      <c r="A23" s="14" t="s">
        <v>28</v>
      </c>
      <c r="B23" s="22">
        <f>SUM(B4:B22)</f>
        <v>234245500</v>
      </c>
      <c r="C23" s="22">
        <f>SUM(C4:C22)</f>
        <v>1869</v>
      </c>
      <c r="D23" s="30">
        <f t="shared" si="1"/>
        <v>125331.99571963616</v>
      </c>
      <c r="E23" s="37">
        <f>SUM(E4:E22)</f>
        <v>235113864</v>
      </c>
      <c r="F23" s="22">
        <f>SUM(F4:F22)</f>
        <v>1875</v>
      </c>
      <c r="G23" s="30">
        <f t="shared" si="2"/>
        <v>125394.0608</v>
      </c>
      <c r="H23" s="31">
        <f>(G23-D23)*100/D23</f>
        <v>0.04952053943406401</v>
      </c>
    </row>
  </sheetData>
  <mergeCells count="2">
    <mergeCell ref="B1:D1"/>
    <mergeCell ref="E1:G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E28" sqref="E28"/>
    </sheetView>
  </sheetViews>
  <sheetFormatPr defaultColWidth="11.421875" defaultRowHeight="12.75"/>
  <cols>
    <col min="1" max="1" width="14.00390625" style="0" bestFit="1" customWidth="1"/>
    <col min="3" max="3" width="6.57421875" style="0" bestFit="1" customWidth="1"/>
    <col min="6" max="6" width="6.57421875" style="0" bestFit="1" customWidth="1"/>
    <col min="8" max="8" width="18.140625" style="0" bestFit="1" customWidth="1"/>
  </cols>
  <sheetData>
    <row r="1" spans="1:8" ht="16.5" thickBot="1">
      <c r="A1" s="1"/>
      <c r="B1" s="65">
        <v>40391</v>
      </c>
      <c r="C1" s="66"/>
      <c r="D1" s="67"/>
      <c r="E1" s="65">
        <v>40422</v>
      </c>
      <c r="F1" s="66"/>
      <c r="G1" s="67"/>
      <c r="H1" s="2" t="s">
        <v>0</v>
      </c>
    </row>
    <row r="2" spans="1:8" ht="14.25" thickBot="1">
      <c r="A2" s="3"/>
      <c r="B2" s="32" t="s">
        <v>1</v>
      </c>
      <c r="C2" s="8"/>
      <c r="D2" s="9" t="s">
        <v>2</v>
      </c>
      <c r="E2" s="32" t="s">
        <v>1</v>
      </c>
      <c r="F2" s="8"/>
      <c r="G2" s="9" t="s">
        <v>2</v>
      </c>
      <c r="H2" s="10" t="s">
        <v>3</v>
      </c>
    </row>
    <row r="3" spans="1:8" ht="13.5" thickBot="1">
      <c r="A3" s="11" t="s">
        <v>4</v>
      </c>
      <c r="B3" s="13" t="s">
        <v>5</v>
      </c>
      <c r="C3" s="4" t="s">
        <v>6</v>
      </c>
      <c r="D3" s="13" t="s">
        <v>7</v>
      </c>
      <c r="E3" s="13" t="s">
        <v>5</v>
      </c>
      <c r="F3" s="4" t="s">
        <v>6</v>
      </c>
      <c r="G3" s="13" t="s">
        <v>7</v>
      </c>
      <c r="H3" s="10" t="s">
        <v>32</v>
      </c>
    </row>
    <row r="4" spans="1:8" ht="13.5" thickBot="1">
      <c r="A4" s="14" t="s">
        <v>9</v>
      </c>
      <c r="B4" s="33">
        <f>26160976+49092950+26592438+3265000</f>
        <v>105111364</v>
      </c>
      <c r="C4" s="28">
        <f>206+381+225+29</f>
        <v>841</v>
      </c>
      <c r="D4" s="29">
        <f>B4/C4</f>
        <v>124983.78596908442</v>
      </c>
      <c r="E4" s="33">
        <v>103117723</v>
      </c>
      <c r="F4" s="28">
        <v>842</v>
      </c>
      <c r="G4" s="29">
        <f>E4/F4</f>
        <v>122467.60451306413</v>
      </c>
      <c r="H4" s="24">
        <f>(G4-D4)*100/D4</f>
        <v>-2.0132063023300364</v>
      </c>
    </row>
    <row r="5" spans="1:8" ht="13.5" thickBot="1">
      <c r="A5" s="14" t="s">
        <v>10</v>
      </c>
      <c r="B5" s="34">
        <v>21824686</v>
      </c>
      <c r="C5" s="28">
        <v>151</v>
      </c>
      <c r="D5" s="29">
        <f>B5/C5</f>
        <v>144534.34437086093</v>
      </c>
      <c r="E5" s="34">
        <v>21590462</v>
      </c>
      <c r="F5" s="28">
        <v>154</v>
      </c>
      <c r="G5" s="29">
        <f>E5/F5</f>
        <v>140197.8051948052</v>
      </c>
      <c r="H5" s="24">
        <f>(G5-D5)*100/D5</f>
        <v>-3.0003520581437666</v>
      </c>
    </row>
    <row r="6" spans="1:8" ht="13.5" thickBot="1">
      <c r="A6" s="14" t="s">
        <v>11</v>
      </c>
      <c r="B6" s="34">
        <v>1133282</v>
      </c>
      <c r="C6" s="18">
        <v>11</v>
      </c>
      <c r="D6" s="29">
        <f>B6/C6</f>
        <v>103025.63636363637</v>
      </c>
      <c r="E6" s="34">
        <v>1141521</v>
      </c>
      <c r="F6" s="18">
        <v>11</v>
      </c>
      <c r="G6" s="29">
        <f>E6/F6</f>
        <v>103774.63636363637</v>
      </c>
      <c r="H6" s="25">
        <f>(G6-D6)*100/D6</f>
        <v>0.7270035172181328</v>
      </c>
    </row>
    <row r="7" spans="1:8" ht="13.5" thickBot="1">
      <c r="A7" s="14" t="s">
        <v>12</v>
      </c>
      <c r="B7" s="35">
        <v>28414708</v>
      </c>
      <c r="C7" s="15">
        <v>239</v>
      </c>
      <c r="D7" s="29">
        <f>B7/C7</f>
        <v>118889.99163179916</v>
      </c>
      <c r="E7" s="35">
        <v>27707625</v>
      </c>
      <c r="F7" s="15">
        <v>240</v>
      </c>
      <c r="G7" s="29">
        <f>E7/F7</f>
        <v>115448.4375</v>
      </c>
      <c r="H7" s="24">
        <f>(G7-D7)*100/D7</f>
        <v>-2.894738307710215</v>
      </c>
    </row>
    <row r="8" spans="1:8" ht="13.5" thickBot="1">
      <c r="A8" s="14" t="s">
        <v>13</v>
      </c>
      <c r="B8" s="27">
        <v>292871</v>
      </c>
      <c r="C8" s="28">
        <v>3</v>
      </c>
      <c r="D8" s="29">
        <f aca="true" t="shared" si="0" ref="D8:D23">B8/C8</f>
        <v>97623.66666666667</v>
      </c>
      <c r="E8" s="27">
        <v>299359</v>
      </c>
      <c r="F8" s="28">
        <v>3</v>
      </c>
      <c r="G8" s="29">
        <f>E8/F8</f>
        <v>99786.33333333333</v>
      </c>
      <c r="H8" s="25">
        <f>(G8-D8)*100/D8</f>
        <v>2.215309812169853</v>
      </c>
    </row>
    <row r="9" spans="1:8" ht="13.5" thickBot="1">
      <c r="A9" s="14" t="s">
        <v>14</v>
      </c>
      <c r="B9" s="27">
        <f>3543240+1627612</f>
        <v>5170852</v>
      </c>
      <c r="C9" s="18">
        <v>57</v>
      </c>
      <c r="D9" s="29">
        <f t="shared" si="0"/>
        <v>90716.70175438597</v>
      </c>
      <c r="E9" s="27">
        <v>4950173</v>
      </c>
      <c r="F9" s="18">
        <v>57</v>
      </c>
      <c r="G9" s="29">
        <f aca="true" t="shared" si="1" ref="G9:G23">E9/F9</f>
        <v>86845.14035087719</v>
      </c>
      <c r="H9" s="24">
        <f aca="true" t="shared" si="2" ref="H9:H23">(G9-D9)*100/D9</f>
        <v>-4.267749299341779</v>
      </c>
    </row>
    <row r="10" spans="1:8" ht="13.5" thickBot="1">
      <c r="A10" s="14" t="s">
        <v>15</v>
      </c>
      <c r="B10" s="27">
        <v>3156260</v>
      </c>
      <c r="C10" s="15">
        <v>25</v>
      </c>
      <c r="D10" s="29">
        <f t="shared" si="0"/>
        <v>126250.4</v>
      </c>
      <c r="E10" s="27">
        <v>3061988</v>
      </c>
      <c r="F10" s="15">
        <v>25</v>
      </c>
      <c r="G10" s="29">
        <f t="shared" si="1"/>
        <v>122479.52</v>
      </c>
      <c r="H10" s="24">
        <f t="shared" si="2"/>
        <v>-2.986826180352688</v>
      </c>
    </row>
    <row r="11" spans="1:8" ht="13.5" thickBot="1">
      <c r="A11" s="14" t="s">
        <v>16</v>
      </c>
      <c r="B11" s="36">
        <v>1171018</v>
      </c>
      <c r="C11" s="15">
        <v>12</v>
      </c>
      <c r="D11" s="29">
        <f t="shared" si="0"/>
        <v>97584.83333333333</v>
      </c>
      <c r="E11" s="36">
        <v>1190082</v>
      </c>
      <c r="F11" s="15">
        <v>12</v>
      </c>
      <c r="G11" s="29">
        <f t="shared" si="1"/>
        <v>99173.5</v>
      </c>
      <c r="H11" s="25">
        <f t="shared" si="2"/>
        <v>1.6279852231135694</v>
      </c>
    </row>
    <row r="12" spans="1:8" ht="13.5" thickBot="1">
      <c r="A12" s="14" t="s">
        <v>17</v>
      </c>
      <c r="B12" s="36">
        <v>516732</v>
      </c>
      <c r="C12" s="15">
        <v>3</v>
      </c>
      <c r="D12" s="29">
        <f t="shared" si="0"/>
        <v>172244</v>
      </c>
      <c r="E12" s="36">
        <v>505134</v>
      </c>
      <c r="F12" s="15">
        <v>3</v>
      </c>
      <c r="G12" s="29">
        <f t="shared" si="1"/>
        <v>168378</v>
      </c>
      <c r="H12" s="24">
        <f t="shared" si="2"/>
        <v>-2.2444903741204336</v>
      </c>
    </row>
    <row r="13" spans="1:8" ht="13.5" thickBot="1">
      <c r="A13" s="14" t="s">
        <v>18</v>
      </c>
      <c r="B13" s="36">
        <v>16806945</v>
      </c>
      <c r="C13" s="15">
        <v>136</v>
      </c>
      <c r="D13" s="29">
        <f t="shared" si="0"/>
        <v>123580.47794117648</v>
      </c>
      <c r="E13" s="36">
        <v>16305175</v>
      </c>
      <c r="F13" s="15">
        <v>136</v>
      </c>
      <c r="G13" s="29">
        <f t="shared" si="1"/>
        <v>119890.99264705883</v>
      </c>
      <c r="H13" s="24">
        <f t="shared" si="2"/>
        <v>-2.985492009404448</v>
      </c>
    </row>
    <row r="14" spans="1:8" ht="13.5" thickBot="1">
      <c r="A14" s="14" t="s">
        <v>19</v>
      </c>
      <c r="B14" s="27">
        <v>2597326</v>
      </c>
      <c r="C14" s="15">
        <v>18</v>
      </c>
      <c r="D14" s="29">
        <f t="shared" si="0"/>
        <v>144295.88888888888</v>
      </c>
      <c r="E14" s="27">
        <v>2294327</v>
      </c>
      <c r="F14" s="15">
        <v>18</v>
      </c>
      <c r="G14" s="29">
        <f t="shared" si="1"/>
        <v>127462.61111111111</v>
      </c>
      <c r="H14" s="24">
        <f t="shared" si="2"/>
        <v>-11.665805524604913</v>
      </c>
    </row>
    <row r="15" spans="1:8" ht="13.5" thickBot="1">
      <c r="A15" s="14" t="s">
        <v>20</v>
      </c>
      <c r="B15" s="27">
        <v>2821940</v>
      </c>
      <c r="C15" s="28">
        <v>24</v>
      </c>
      <c r="D15" s="29">
        <f t="shared" si="0"/>
        <v>117580.83333333333</v>
      </c>
      <c r="E15" s="27">
        <v>2625359</v>
      </c>
      <c r="F15" s="28">
        <v>24</v>
      </c>
      <c r="G15" s="29">
        <f t="shared" si="1"/>
        <v>109389.95833333333</v>
      </c>
      <c r="H15" s="24">
        <f t="shared" si="2"/>
        <v>-6.966165120449053</v>
      </c>
    </row>
    <row r="16" spans="1:8" ht="13.5" thickBot="1">
      <c r="A16" s="14" t="s">
        <v>21</v>
      </c>
      <c r="B16" s="27">
        <v>5607555</v>
      </c>
      <c r="C16" s="15">
        <v>43</v>
      </c>
      <c r="D16" s="29">
        <f t="shared" si="0"/>
        <v>130408.25581395348</v>
      </c>
      <c r="E16" s="27">
        <v>5382399</v>
      </c>
      <c r="F16" s="15">
        <v>43</v>
      </c>
      <c r="G16" s="29">
        <f t="shared" si="1"/>
        <v>125172.06976744186</v>
      </c>
      <c r="H16" s="24">
        <f t="shared" si="2"/>
        <v>-4.015225887218219</v>
      </c>
    </row>
    <row r="17" spans="1:8" ht="13.5" thickBot="1">
      <c r="A17" s="14" t="s">
        <v>22</v>
      </c>
      <c r="B17" s="36">
        <v>4157012</v>
      </c>
      <c r="C17" s="15">
        <v>40</v>
      </c>
      <c r="D17" s="29">
        <f t="shared" si="0"/>
        <v>103925.3</v>
      </c>
      <c r="E17" s="36">
        <v>4188439</v>
      </c>
      <c r="F17" s="15">
        <v>40</v>
      </c>
      <c r="G17" s="29">
        <f t="shared" si="1"/>
        <v>104710.975</v>
      </c>
      <c r="H17" s="25">
        <f t="shared" si="2"/>
        <v>0.7559997421224696</v>
      </c>
    </row>
    <row r="18" spans="1:8" ht="13.5" thickBot="1">
      <c r="A18" s="14" t="s">
        <v>23</v>
      </c>
      <c r="B18" s="34">
        <v>3422053</v>
      </c>
      <c r="C18" s="15">
        <v>24</v>
      </c>
      <c r="D18" s="29">
        <f t="shared" si="0"/>
        <v>142585.54166666666</v>
      </c>
      <c r="E18" s="34">
        <v>3358828</v>
      </c>
      <c r="F18" s="15">
        <v>25</v>
      </c>
      <c r="G18" s="29">
        <f t="shared" si="1"/>
        <v>134353.12</v>
      </c>
      <c r="H18" s="24">
        <f t="shared" si="2"/>
        <v>-5.773672120215552</v>
      </c>
    </row>
    <row r="19" spans="1:8" ht="13.5" thickBot="1">
      <c r="A19" s="14" t="s">
        <v>24</v>
      </c>
      <c r="B19" s="27">
        <v>19083000</v>
      </c>
      <c r="C19" s="15">
        <v>134</v>
      </c>
      <c r="D19" s="29">
        <f t="shared" si="0"/>
        <v>142410.44776119402</v>
      </c>
      <c r="E19" s="27">
        <v>18515000</v>
      </c>
      <c r="F19" s="15">
        <v>134</v>
      </c>
      <c r="G19" s="29">
        <f t="shared" si="1"/>
        <v>138171.64179104476</v>
      </c>
      <c r="H19" s="24">
        <f t="shared" si="2"/>
        <v>-2.9764712047372055</v>
      </c>
    </row>
    <row r="20" spans="1:8" ht="13.5" thickBot="1">
      <c r="A20" s="14" t="s">
        <v>31</v>
      </c>
      <c r="B20" s="34">
        <v>3802079</v>
      </c>
      <c r="C20" s="15">
        <v>32</v>
      </c>
      <c r="D20" s="29">
        <f t="shared" si="0"/>
        <v>118814.96875</v>
      </c>
      <c r="E20" s="34">
        <v>3664861</v>
      </c>
      <c r="F20" s="15">
        <v>32</v>
      </c>
      <c r="G20" s="29">
        <f t="shared" si="1"/>
        <v>114526.90625</v>
      </c>
      <c r="H20" s="24">
        <f t="shared" si="2"/>
        <v>-3.60902548316329</v>
      </c>
    </row>
    <row r="21" spans="1:8" ht="13.5" thickBot="1">
      <c r="A21" s="14" t="s">
        <v>26</v>
      </c>
      <c r="B21" s="27">
        <v>176125</v>
      </c>
      <c r="C21" s="28">
        <v>1</v>
      </c>
      <c r="D21" s="29">
        <f t="shared" si="0"/>
        <v>176125</v>
      </c>
      <c r="E21" s="27">
        <v>172113</v>
      </c>
      <c r="F21" s="28">
        <v>1</v>
      </c>
      <c r="G21" s="29">
        <f t="shared" si="1"/>
        <v>172113</v>
      </c>
      <c r="H21" s="24">
        <f t="shared" si="2"/>
        <v>-2.277927608232789</v>
      </c>
    </row>
    <row r="22" spans="1:8" ht="13.5" thickBot="1">
      <c r="A22" s="14" t="s">
        <v>27</v>
      </c>
      <c r="B22" s="34">
        <v>9841006</v>
      </c>
      <c r="C22" s="15">
        <v>81</v>
      </c>
      <c r="D22" s="29">
        <f t="shared" si="0"/>
        <v>121493.90123456791</v>
      </c>
      <c r="E22" s="34">
        <v>9519617</v>
      </c>
      <c r="F22" s="15">
        <v>81</v>
      </c>
      <c r="G22" s="29">
        <f t="shared" si="1"/>
        <v>117526.13580246913</v>
      </c>
      <c r="H22" s="24">
        <f t="shared" si="2"/>
        <v>-3.2658144909168945</v>
      </c>
    </row>
    <row r="23" spans="1:8" ht="13.5" thickBot="1">
      <c r="A23" s="14" t="s">
        <v>28</v>
      </c>
      <c r="B23" s="37">
        <f>SUM(B4:B22)</f>
        <v>235106814</v>
      </c>
      <c r="C23" s="22">
        <f>SUM(C4:C22)</f>
        <v>1875</v>
      </c>
      <c r="D23" s="30">
        <f t="shared" si="0"/>
        <v>125390.3008</v>
      </c>
      <c r="E23" s="37">
        <f>SUM(E4:E22)</f>
        <v>229590185</v>
      </c>
      <c r="F23" s="22">
        <f>SUM(F4:F22)</f>
        <v>1881</v>
      </c>
      <c r="G23" s="30">
        <f t="shared" si="1"/>
        <v>122057.51461988305</v>
      </c>
      <c r="H23" s="23">
        <f t="shared" si="2"/>
        <v>-2.6579298070532658</v>
      </c>
    </row>
  </sheetData>
  <mergeCells count="2">
    <mergeCell ref="B1:D1"/>
    <mergeCell ref="E1:G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E27" sqref="E27"/>
    </sheetView>
  </sheetViews>
  <sheetFormatPr defaultColWidth="11.421875" defaultRowHeight="12.75"/>
  <cols>
    <col min="1" max="1" width="14.00390625" style="0" bestFit="1" customWidth="1"/>
    <col min="3" max="3" width="6.57421875" style="0" bestFit="1" customWidth="1"/>
    <col min="6" max="6" width="6.57421875" style="0" bestFit="1" customWidth="1"/>
    <col min="8" max="8" width="18.28125" style="0" bestFit="1" customWidth="1"/>
  </cols>
  <sheetData>
    <row r="1" spans="1:8" ht="16.5" thickBot="1">
      <c r="A1" s="1"/>
      <c r="B1" s="65">
        <v>40422</v>
      </c>
      <c r="C1" s="66"/>
      <c r="D1" s="67"/>
      <c r="E1" s="65">
        <v>40452</v>
      </c>
      <c r="F1" s="66"/>
      <c r="G1" s="67"/>
      <c r="H1" s="2" t="s">
        <v>0</v>
      </c>
    </row>
    <row r="2" spans="1:8" ht="14.25" thickBot="1">
      <c r="A2" s="3"/>
      <c r="B2" s="32" t="s">
        <v>1</v>
      </c>
      <c r="C2" s="8"/>
      <c r="D2" s="9" t="s">
        <v>2</v>
      </c>
      <c r="E2" s="32" t="s">
        <v>1</v>
      </c>
      <c r="F2" s="8"/>
      <c r="G2" s="9" t="s">
        <v>2</v>
      </c>
      <c r="H2" s="10" t="s">
        <v>3</v>
      </c>
    </row>
    <row r="3" spans="1:8" ht="13.5" thickBot="1">
      <c r="A3" s="11" t="s">
        <v>4</v>
      </c>
      <c r="B3" s="13" t="s">
        <v>5</v>
      </c>
      <c r="C3" s="4" t="s">
        <v>6</v>
      </c>
      <c r="D3" s="13" t="s">
        <v>7</v>
      </c>
      <c r="E3" s="13" t="s">
        <v>5</v>
      </c>
      <c r="F3" s="4" t="s">
        <v>6</v>
      </c>
      <c r="G3" s="13" t="s">
        <v>7</v>
      </c>
      <c r="H3" s="10" t="s">
        <v>33</v>
      </c>
    </row>
    <row r="4" spans="1:8" ht="13.5" thickBot="1">
      <c r="A4" s="14" t="s">
        <v>9</v>
      </c>
      <c r="B4" s="33">
        <v>103117723</v>
      </c>
      <c r="C4" s="28">
        <v>842</v>
      </c>
      <c r="D4" s="29">
        <f>B4/C4</f>
        <v>122467.60451306413</v>
      </c>
      <c r="E4" s="33">
        <v>106050863</v>
      </c>
      <c r="F4" s="28">
        <v>846</v>
      </c>
      <c r="G4" s="29">
        <f aca="true" t="shared" si="0" ref="G4:G23">E4/F4</f>
        <v>125355.63002364067</v>
      </c>
      <c r="H4" s="25">
        <f>(G4-D4)*100/D4</f>
        <v>2.358195477130004</v>
      </c>
    </row>
    <row r="5" spans="1:8" ht="13.5" thickBot="1">
      <c r="A5" s="14" t="s">
        <v>10</v>
      </c>
      <c r="B5" s="34">
        <v>21590462</v>
      </c>
      <c r="C5" s="28">
        <v>154</v>
      </c>
      <c r="D5" s="29">
        <f>B5/C5</f>
        <v>140197.8051948052</v>
      </c>
      <c r="E5" s="34">
        <v>21679796</v>
      </c>
      <c r="F5" s="28">
        <v>151</v>
      </c>
      <c r="G5" s="29">
        <f t="shared" si="0"/>
        <v>143574.80794701987</v>
      </c>
      <c r="H5" s="25">
        <f>(G5-D5)*100/D5</f>
        <v>2.4087415259620624</v>
      </c>
    </row>
    <row r="6" spans="1:8" ht="13.5" thickBot="1">
      <c r="A6" s="14" t="s">
        <v>11</v>
      </c>
      <c r="B6" s="34">
        <v>1141521</v>
      </c>
      <c r="C6" s="18">
        <v>11</v>
      </c>
      <c r="D6" s="29">
        <f>B6/C6</f>
        <v>103774.63636363637</v>
      </c>
      <c r="E6" s="34">
        <v>1163781</v>
      </c>
      <c r="F6" s="18">
        <v>11</v>
      </c>
      <c r="G6" s="29">
        <f t="shared" si="0"/>
        <v>105798.27272727272</v>
      </c>
      <c r="H6" s="25">
        <f>(G6-D6)*100/D6</f>
        <v>1.950029828623379</v>
      </c>
    </row>
    <row r="7" spans="1:8" ht="13.5" thickBot="1">
      <c r="A7" s="14" t="s">
        <v>12</v>
      </c>
      <c r="B7" s="35">
        <v>27707625</v>
      </c>
      <c r="C7" s="15">
        <v>240</v>
      </c>
      <c r="D7" s="29">
        <f>B7/C7</f>
        <v>115448.4375</v>
      </c>
      <c r="E7" s="35">
        <v>28700526</v>
      </c>
      <c r="F7" s="15">
        <v>240</v>
      </c>
      <c r="G7" s="29">
        <f t="shared" si="0"/>
        <v>119585.525</v>
      </c>
      <c r="H7" s="25">
        <f>(G7-D7)*100/D7</f>
        <v>3.5834937133731186</v>
      </c>
    </row>
    <row r="8" spans="1:8" ht="13.5" thickBot="1">
      <c r="A8" s="14" t="s">
        <v>13</v>
      </c>
      <c r="B8" s="27">
        <v>299359</v>
      </c>
      <c r="C8" s="28">
        <v>3</v>
      </c>
      <c r="D8" s="29">
        <f>B8/C8</f>
        <v>99786.33333333333</v>
      </c>
      <c r="E8" s="27">
        <v>315217</v>
      </c>
      <c r="F8" s="28">
        <v>3</v>
      </c>
      <c r="G8" s="29">
        <f t="shared" si="0"/>
        <v>105072.33333333333</v>
      </c>
      <c r="H8" s="25">
        <f>(G8-D8)*100/D8</f>
        <v>5.29731860408406</v>
      </c>
    </row>
    <row r="9" spans="1:8" ht="13.5" thickBot="1">
      <c r="A9" s="14" t="s">
        <v>14</v>
      </c>
      <c r="B9" s="27">
        <v>4950173</v>
      </c>
      <c r="C9" s="18">
        <v>57</v>
      </c>
      <c r="D9" s="29">
        <f aca="true" t="shared" si="1" ref="D9:D23">B9/C9</f>
        <v>86845.14035087719</v>
      </c>
      <c r="E9" s="27">
        <v>5233069</v>
      </c>
      <c r="F9" s="18">
        <v>58</v>
      </c>
      <c r="G9" s="29">
        <f t="shared" si="0"/>
        <v>90225.3275862069</v>
      </c>
      <c r="H9" s="25">
        <f aca="true" t="shared" si="2" ref="H9:H23">(G9-D9)*100/D9</f>
        <v>3.8922007859885572</v>
      </c>
    </row>
    <row r="10" spans="1:8" ht="13.5" thickBot="1">
      <c r="A10" s="14" t="s">
        <v>15</v>
      </c>
      <c r="B10" s="27">
        <v>3061988</v>
      </c>
      <c r="C10" s="15">
        <v>25</v>
      </c>
      <c r="D10" s="29">
        <f t="shared" si="1"/>
        <v>122479.52</v>
      </c>
      <c r="E10" s="27">
        <v>3147418</v>
      </c>
      <c r="F10" s="15">
        <v>25</v>
      </c>
      <c r="G10" s="29">
        <f t="shared" si="0"/>
        <v>125896.72</v>
      </c>
      <c r="H10" s="25">
        <f t="shared" si="2"/>
        <v>2.790017465777133</v>
      </c>
    </row>
    <row r="11" spans="1:8" ht="13.5" thickBot="1">
      <c r="A11" s="14" t="s">
        <v>16</v>
      </c>
      <c r="B11" s="36">
        <v>1190082</v>
      </c>
      <c r="C11" s="15">
        <v>12</v>
      </c>
      <c r="D11" s="29">
        <f t="shared" si="1"/>
        <v>99173.5</v>
      </c>
      <c r="E11" s="36">
        <v>1231569</v>
      </c>
      <c r="F11" s="15">
        <v>12</v>
      </c>
      <c r="G11" s="29">
        <f t="shared" si="0"/>
        <v>102630.75</v>
      </c>
      <c r="H11" s="25">
        <f t="shared" si="2"/>
        <v>3.486062304950415</v>
      </c>
    </row>
    <row r="12" spans="1:8" ht="13.5" thickBot="1">
      <c r="A12" s="14" t="s">
        <v>17</v>
      </c>
      <c r="B12" s="36">
        <v>505134</v>
      </c>
      <c r="C12" s="15">
        <v>3</v>
      </c>
      <c r="D12" s="29">
        <f t="shared" si="1"/>
        <v>168378</v>
      </c>
      <c r="E12" s="36">
        <v>509663</v>
      </c>
      <c r="F12" s="15">
        <v>3</v>
      </c>
      <c r="G12" s="29">
        <f t="shared" si="0"/>
        <v>169887.66666666666</v>
      </c>
      <c r="H12" s="25">
        <f t="shared" si="2"/>
        <v>0.8965937751170919</v>
      </c>
    </row>
    <row r="13" spans="1:8" ht="13.5" thickBot="1">
      <c r="A13" s="14" t="s">
        <v>18</v>
      </c>
      <c r="B13" s="36">
        <v>16305175</v>
      </c>
      <c r="C13" s="15">
        <v>136</v>
      </c>
      <c r="D13" s="29">
        <f t="shared" si="1"/>
        <v>119890.99264705883</v>
      </c>
      <c r="E13" s="36">
        <v>16632121</v>
      </c>
      <c r="F13" s="15">
        <v>137</v>
      </c>
      <c r="G13" s="29">
        <f t="shared" si="0"/>
        <v>121402.34306569344</v>
      </c>
      <c r="H13" s="25">
        <f t="shared" si="2"/>
        <v>1.2606038078972295</v>
      </c>
    </row>
    <row r="14" spans="1:8" ht="13.5" thickBot="1">
      <c r="A14" s="14" t="s">
        <v>19</v>
      </c>
      <c r="B14" s="27">
        <v>2294327</v>
      </c>
      <c r="C14" s="15">
        <v>18</v>
      </c>
      <c r="D14" s="29">
        <f t="shared" si="1"/>
        <v>127462.61111111111</v>
      </c>
      <c r="E14" s="27">
        <v>2328467</v>
      </c>
      <c r="F14" s="15">
        <v>18</v>
      </c>
      <c r="G14" s="29">
        <f t="shared" si="0"/>
        <v>129359.27777777778</v>
      </c>
      <c r="H14" s="25">
        <f t="shared" si="2"/>
        <v>1.4880180549677569</v>
      </c>
    </row>
    <row r="15" spans="1:8" ht="13.5" thickBot="1">
      <c r="A15" s="14" t="s">
        <v>20</v>
      </c>
      <c r="B15" s="27">
        <v>2625359</v>
      </c>
      <c r="C15" s="28">
        <v>24</v>
      </c>
      <c r="D15" s="29">
        <f t="shared" si="1"/>
        <v>109389.95833333333</v>
      </c>
      <c r="E15" s="27">
        <v>2656635</v>
      </c>
      <c r="F15" s="28">
        <v>24</v>
      </c>
      <c r="G15" s="29">
        <f t="shared" si="0"/>
        <v>110693.125</v>
      </c>
      <c r="H15" s="25">
        <f t="shared" si="2"/>
        <v>1.1913037416978065</v>
      </c>
    </row>
    <row r="16" spans="1:8" ht="13.5" thickBot="1">
      <c r="A16" s="14" t="s">
        <v>21</v>
      </c>
      <c r="B16" s="27">
        <v>5382399</v>
      </c>
      <c r="C16" s="15">
        <v>43</v>
      </c>
      <c r="D16" s="29">
        <f t="shared" si="1"/>
        <v>125172.06976744186</v>
      </c>
      <c r="E16" s="27">
        <v>5576084</v>
      </c>
      <c r="F16" s="15">
        <v>43</v>
      </c>
      <c r="G16" s="29">
        <f t="shared" si="0"/>
        <v>129676.37209302325</v>
      </c>
      <c r="H16" s="25">
        <f t="shared" si="2"/>
        <v>3.598488332061591</v>
      </c>
    </row>
    <row r="17" spans="1:8" ht="13.5" thickBot="1">
      <c r="A17" s="14" t="s">
        <v>22</v>
      </c>
      <c r="B17" s="36">
        <v>4188439</v>
      </c>
      <c r="C17" s="15">
        <v>40</v>
      </c>
      <c r="D17" s="29">
        <f t="shared" si="1"/>
        <v>104710.975</v>
      </c>
      <c r="E17" s="36">
        <v>4262446</v>
      </c>
      <c r="F17" s="15">
        <v>40</v>
      </c>
      <c r="G17" s="29">
        <f t="shared" si="0"/>
        <v>106561.15</v>
      </c>
      <c r="H17" s="25">
        <f t="shared" si="2"/>
        <v>1.7669351278602727</v>
      </c>
    </row>
    <row r="18" spans="1:8" ht="13.5" thickBot="1">
      <c r="A18" s="14" t="s">
        <v>23</v>
      </c>
      <c r="B18" s="34">
        <v>3358828</v>
      </c>
      <c r="C18" s="15">
        <v>24</v>
      </c>
      <c r="D18" s="29">
        <f t="shared" si="1"/>
        <v>139951.16666666666</v>
      </c>
      <c r="E18" s="34">
        <v>3498412</v>
      </c>
      <c r="F18" s="15">
        <v>24</v>
      </c>
      <c r="G18" s="29">
        <f t="shared" si="0"/>
        <v>145767.16666666666</v>
      </c>
      <c r="H18" s="25">
        <f t="shared" si="2"/>
        <v>4.1557352743278315</v>
      </c>
    </row>
    <row r="19" spans="1:8" ht="13.5" thickBot="1">
      <c r="A19" s="14" t="s">
        <v>24</v>
      </c>
      <c r="B19" s="27">
        <v>18515000</v>
      </c>
      <c r="C19" s="15">
        <v>134</v>
      </c>
      <c r="D19" s="29">
        <f t="shared" si="1"/>
        <v>138171.64179104476</v>
      </c>
      <c r="E19" s="27">
        <v>18833000</v>
      </c>
      <c r="F19" s="15">
        <v>134</v>
      </c>
      <c r="G19" s="29">
        <f t="shared" si="0"/>
        <v>140544.776119403</v>
      </c>
      <c r="H19" s="25">
        <f t="shared" si="2"/>
        <v>1.717526330002712</v>
      </c>
    </row>
    <row r="20" spans="1:8" ht="13.5" thickBot="1">
      <c r="A20" s="14" t="s">
        <v>31</v>
      </c>
      <c r="B20" s="34">
        <v>3664861</v>
      </c>
      <c r="C20" s="15">
        <v>32</v>
      </c>
      <c r="D20" s="29">
        <f t="shared" si="1"/>
        <v>114526.90625</v>
      </c>
      <c r="E20" s="34">
        <v>3646657</v>
      </c>
      <c r="F20" s="15">
        <v>32</v>
      </c>
      <c r="G20" s="29">
        <f t="shared" si="0"/>
        <v>113958.03125</v>
      </c>
      <c r="H20" s="24">
        <f t="shared" si="2"/>
        <v>-0.4967173379836234</v>
      </c>
    </row>
    <row r="21" spans="1:8" ht="13.5" thickBot="1">
      <c r="A21" s="14" t="s">
        <v>26</v>
      </c>
      <c r="B21" s="27">
        <v>172113</v>
      </c>
      <c r="C21" s="28">
        <v>1</v>
      </c>
      <c r="D21" s="29">
        <f t="shared" si="1"/>
        <v>172113</v>
      </c>
      <c r="E21" s="27">
        <v>175638</v>
      </c>
      <c r="F21" s="28">
        <v>1</v>
      </c>
      <c r="G21" s="29">
        <f t="shared" si="0"/>
        <v>175638</v>
      </c>
      <c r="H21" s="25">
        <f t="shared" si="2"/>
        <v>2.0480730682749124</v>
      </c>
    </row>
    <row r="22" spans="1:8" ht="13.5" thickBot="1">
      <c r="A22" s="14" t="s">
        <v>27</v>
      </c>
      <c r="B22" s="34">
        <v>9519617</v>
      </c>
      <c r="C22" s="15">
        <v>81</v>
      </c>
      <c r="D22" s="29">
        <f t="shared" si="1"/>
        <v>117526.13580246913</v>
      </c>
      <c r="E22" s="34">
        <v>9721535</v>
      </c>
      <c r="F22" s="15">
        <v>82</v>
      </c>
      <c r="G22" s="29">
        <f t="shared" si="0"/>
        <v>118555.30487804877</v>
      </c>
      <c r="H22" s="25">
        <f t="shared" si="2"/>
        <v>0.8756937923232753</v>
      </c>
    </row>
    <row r="23" spans="1:8" ht="13.5" thickBot="1">
      <c r="A23" s="14" t="s">
        <v>28</v>
      </c>
      <c r="B23" s="37">
        <f>SUM(B4:B22)</f>
        <v>229590185</v>
      </c>
      <c r="C23" s="22">
        <f>SUM(C4:C22)</f>
        <v>1880</v>
      </c>
      <c r="D23" s="30">
        <f t="shared" si="1"/>
        <v>122122.43882978724</v>
      </c>
      <c r="E23" s="37">
        <f>SUM(E4:E22)</f>
        <v>235362897</v>
      </c>
      <c r="F23" s="22">
        <f>SUM(F4:F22)</f>
        <v>1884</v>
      </c>
      <c r="G23" s="30">
        <f t="shared" si="0"/>
        <v>124927.22770700637</v>
      </c>
      <c r="H23" s="31">
        <f t="shared" si="2"/>
        <v>2.296702312937278</v>
      </c>
    </row>
  </sheetData>
  <mergeCells count="2">
    <mergeCell ref="B1:D1"/>
    <mergeCell ref="E1:G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G27" sqref="G27"/>
    </sheetView>
  </sheetViews>
  <sheetFormatPr defaultColWidth="11.421875" defaultRowHeight="12.75"/>
  <cols>
    <col min="1" max="1" width="14.00390625" style="0" bestFit="1" customWidth="1"/>
    <col min="3" max="3" width="6.57421875" style="0" bestFit="1" customWidth="1"/>
    <col min="6" max="6" width="6.57421875" style="0" bestFit="1" customWidth="1"/>
    <col min="8" max="8" width="18.140625" style="0" bestFit="1" customWidth="1"/>
  </cols>
  <sheetData>
    <row r="1" spans="1:8" ht="16.5" thickBot="1">
      <c r="A1" s="1"/>
      <c r="B1" s="65">
        <v>40452</v>
      </c>
      <c r="C1" s="66"/>
      <c r="D1" s="67"/>
      <c r="E1" s="65">
        <v>40483</v>
      </c>
      <c r="F1" s="66"/>
      <c r="G1" s="67"/>
      <c r="H1" s="2" t="s">
        <v>0</v>
      </c>
    </row>
    <row r="2" spans="1:8" ht="14.25" thickBot="1">
      <c r="A2" s="3"/>
      <c r="B2" s="32" t="s">
        <v>1</v>
      </c>
      <c r="C2" s="8"/>
      <c r="D2" s="9" t="s">
        <v>2</v>
      </c>
      <c r="E2" s="32" t="s">
        <v>1</v>
      </c>
      <c r="F2" s="8"/>
      <c r="G2" s="9" t="s">
        <v>2</v>
      </c>
      <c r="H2" s="10" t="s">
        <v>3</v>
      </c>
    </row>
    <row r="3" spans="1:8" ht="13.5" thickBot="1">
      <c r="A3" s="11" t="s">
        <v>4</v>
      </c>
      <c r="B3" s="13" t="s">
        <v>5</v>
      </c>
      <c r="C3" s="4" t="s">
        <v>6</v>
      </c>
      <c r="D3" s="13" t="s">
        <v>7</v>
      </c>
      <c r="E3" s="13" t="s">
        <v>5</v>
      </c>
      <c r="F3" s="4" t="s">
        <v>6</v>
      </c>
      <c r="G3" s="13" t="s">
        <v>7</v>
      </c>
      <c r="H3" s="10" t="s">
        <v>34</v>
      </c>
    </row>
    <row r="4" spans="1:8" ht="13.5" thickBot="1">
      <c r="A4" s="14" t="s">
        <v>9</v>
      </c>
      <c r="B4" s="33">
        <v>106033442</v>
      </c>
      <c r="C4" s="28">
        <v>846</v>
      </c>
      <c r="D4" s="29">
        <f>B4/C4</f>
        <v>125335.0378250591</v>
      </c>
      <c r="E4" s="38">
        <v>101050236</v>
      </c>
      <c r="F4" s="28">
        <v>848</v>
      </c>
      <c r="G4" s="29">
        <f>E4/F4</f>
        <v>119163.0141509434</v>
      </c>
      <c r="H4" s="24">
        <f>(G4-D4)*100/D4</f>
        <v>-4.924420003551221</v>
      </c>
    </row>
    <row r="5" spans="1:8" ht="13.5" thickBot="1">
      <c r="A5" s="14" t="s">
        <v>10</v>
      </c>
      <c r="B5" s="34">
        <v>21679796</v>
      </c>
      <c r="C5" s="28">
        <v>151</v>
      </c>
      <c r="D5" s="29">
        <f aca="true" t="shared" si="0" ref="D5:D23">B5/C5</f>
        <v>143574.80794701987</v>
      </c>
      <c r="E5" s="34">
        <v>20529674</v>
      </c>
      <c r="F5" s="28">
        <v>151</v>
      </c>
      <c r="G5" s="29">
        <f>E5/F5</f>
        <v>135958.1059602649</v>
      </c>
      <c r="H5" s="24">
        <f>(G5-D5)*100/D5</f>
        <v>-5.305040693187345</v>
      </c>
    </row>
    <row r="6" spans="1:8" ht="13.5" thickBot="1">
      <c r="A6" s="14" t="s">
        <v>11</v>
      </c>
      <c r="B6" s="34">
        <v>1163781</v>
      </c>
      <c r="C6" s="18">
        <v>11</v>
      </c>
      <c r="D6" s="29">
        <f t="shared" si="0"/>
        <v>105798.27272727272</v>
      </c>
      <c r="E6" s="34">
        <v>1136599</v>
      </c>
      <c r="F6" s="18">
        <v>11</v>
      </c>
      <c r="G6" s="29">
        <f>E6/F6</f>
        <v>103327.18181818182</v>
      </c>
      <c r="H6" s="24">
        <f>(G6-D6)*100/D6</f>
        <v>-2.3356628094117253</v>
      </c>
    </row>
    <row r="7" spans="1:8" ht="13.5" thickBot="1">
      <c r="A7" s="14" t="s">
        <v>12</v>
      </c>
      <c r="B7" s="35">
        <v>28700526</v>
      </c>
      <c r="C7" s="15">
        <v>240</v>
      </c>
      <c r="D7" s="29">
        <f t="shared" si="0"/>
        <v>119585.525</v>
      </c>
      <c r="E7" s="35">
        <v>27460795</v>
      </c>
      <c r="F7" s="15">
        <v>240</v>
      </c>
      <c r="G7" s="29">
        <f>E7/F7</f>
        <v>114419.97916666667</v>
      </c>
      <c r="H7" s="24">
        <f>(G7-D7)*100/D7</f>
        <v>-4.319541042557887</v>
      </c>
    </row>
    <row r="8" spans="1:8" ht="13.5" thickBot="1">
      <c r="A8" s="14" t="s">
        <v>13</v>
      </c>
      <c r="B8" s="27">
        <v>315217</v>
      </c>
      <c r="C8" s="28">
        <v>3</v>
      </c>
      <c r="D8" s="29">
        <f t="shared" si="0"/>
        <v>105072.33333333333</v>
      </c>
      <c r="E8" s="27">
        <v>302602</v>
      </c>
      <c r="F8" s="28">
        <v>3</v>
      </c>
      <c r="G8" s="29">
        <f>E8/F8</f>
        <v>100867.33333333333</v>
      </c>
      <c r="H8" s="24">
        <f>(G8-D8)*100/D8</f>
        <v>-4.002004968006167</v>
      </c>
    </row>
    <row r="9" spans="1:8" ht="13.5" thickBot="1">
      <c r="A9" s="14" t="s">
        <v>14</v>
      </c>
      <c r="B9" s="27">
        <v>5233069</v>
      </c>
      <c r="C9" s="18">
        <v>58</v>
      </c>
      <c r="D9" s="29">
        <f t="shared" si="0"/>
        <v>90225.3275862069</v>
      </c>
      <c r="E9" s="27">
        <v>4917234</v>
      </c>
      <c r="F9" s="18">
        <v>58</v>
      </c>
      <c r="G9" s="29">
        <f aca="true" t="shared" si="1" ref="G9:G23">E9/F9</f>
        <v>84779.89655172414</v>
      </c>
      <c r="H9" s="24">
        <f aca="true" t="shared" si="2" ref="H9:H23">(G9-D9)*100/D9</f>
        <v>-6.035368538041438</v>
      </c>
    </row>
    <row r="10" spans="1:8" ht="13.5" thickBot="1">
      <c r="A10" s="14" t="s">
        <v>15</v>
      </c>
      <c r="B10" s="27">
        <v>3147418</v>
      </c>
      <c r="C10" s="15">
        <v>25</v>
      </c>
      <c r="D10" s="29">
        <f t="shared" si="0"/>
        <v>125896.72</v>
      </c>
      <c r="E10" s="27">
        <v>3072030</v>
      </c>
      <c r="F10" s="15">
        <v>25</v>
      </c>
      <c r="G10" s="29">
        <f t="shared" si="1"/>
        <v>122881.2</v>
      </c>
      <c r="H10" s="24">
        <f t="shared" si="2"/>
        <v>-2.3952331720794664</v>
      </c>
    </row>
    <row r="11" spans="1:8" ht="13.5" thickBot="1">
      <c r="A11" s="14" t="s">
        <v>16</v>
      </c>
      <c r="B11" s="36">
        <v>1231569</v>
      </c>
      <c r="C11" s="15">
        <v>12</v>
      </c>
      <c r="D11" s="29">
        <f t="shared" si="0"/>
        <v>102630.75</v>
      </c>
      <c r="E11" s="36">
        <v>1151742</v>
      </c>
      <c r="F11" s="15">
        <v>12</v>
      </c>
      <c r="G11" s="29">
        <f t="shared" si="1"/>
        <v>95978.5</v>
      </c>
      <c r="H11" s="24">
        <f t="shared" si="2"/>
        <v>-6.481731839628961</v>
      </c>
    </row>
    <row r="12" spans="1:8" ht="13.5" thickBot="1">
      <c r="A12" s="14" t="s">
        <v>17</v>
      </c>
      <c r="B12" s="36">
        <v>509663</v>
      </c>
      <c r="C12" s="15">
        <v>3</v>
      </c>
      <c r="D12" s="29">
        <f t="shared" si="0"/>
        <v>169887.66666666666</v>
      </c>
      <c r="E12" s="36">
        <v>499755</v>
      </c>
      <c r="F12" s="15">
        <v>3</v>
      </c>
      <c r="G12" s="29">
        <f t="shared" si="1"/>
        <v>166585</v>
      </c>
      <c r="H12" s="24">
        <f t="shared" si="2"/>
        <v>-1.9440296823587295</v>
      </c>
    </row>
    <row r="13" spans="1:8" ht="13.5" thickBot="1">
      <c r="A13" s="14" t="s">
        <v>18</v>
      </c>
      <c r="B13" s="36">
        <v>16632121</v>
      </c>
      <c r="C13" s="15">
        <v>137</v>
      </c>
      <c r="D13" s="29">
        <f t="shared" si="0"/>
        <v>121402.34306569344</v>
      </c>
      <c r="E13" s="36">
        <v>15910388</v>
      </c>
      <c r="F13" s="15">
        <v>137</v>
      </c>
      <c r="G13" s="29">
        <f t="shared" si="1"/>
        <v>116134.21897810219</v>
      </c>
      <c r="H13" s="24">
        <f t="shared" si="2"/>
        <v>-4.339392432270069</v>
      </c>
    </row>
    <row r="14" spans="1:8" ht="13.5" thickBot="1">
      <c r="A14" s="14" t="s">
        <v>19</v>
      </c>
      <c r="B14" s="27">
        <v>2328467</v>
      </c>
      <c r="C14" s="15">
        <v>18</v>
      </c>
      <c r="D14" s="29">
        <f t="shared" si="0"/>
        <v>129359.27777777778</v>
      </c>
      <c r="E14" s="27">
        <v>2110593</v>
      </c>
      <c r="F14" s="15">
        <v>18</v>
      </c>
      <c r="G14" s="29">
        <f t="shared" si="1"/>
        <v>117255.16666666667</v>
      </c>
      <c r="H14" s="24">
        <f t="shared" si="2"/>
        <v>-9.356971775850806</v>
      </c>
    </row>
    <row r="15" spans="1:8" ht="13.5" thickBot="1">
      <c r="A15" s="14" t="s">
        <v>20</v>
      </c>
      <c r="B15" s="27">
        <v>2656635</v>
      </c>
      <c r="C15" s="28">
        <v>24</v>
      </c>
      <c r="D15" s="29">
        <f t="shared" si="0"/>
        <v>110693.125</v>
      </c>
      <c r="E15" s="27">
        <v>2639645</v>
      </c>
      <c r="F15" s="28">
        <v>24</v>
      </c>
      <c r="G15" s="29">
        <f t="shared" si="1"/>
        <v>109985.20833333333</v>
      </c>
      <c r="H15" s="24">
        <f t="shared" si="2"/>
        <v>-0.6395308350601463</v>
      </c>
    </row>
    <row r="16" spans="1:8" ht="13.5" thickBot="1">
      <c r="A16" s="14" t="s">
        <v>21</v>
      </c>
      <c r="B16" s="27">
        <v>5576084</v>
      </c>
      <c r="C16" s="15">
        <v>43</v>
      </c>
      <c r="D16" s="29">
        <f t="shared" si="0"/>
        <v>129676.37209302325</v>
      </c>
      <c r="E16" s="27">
        <v>5376551</v>
      </c>
      <c r="F16" s="15">
        <v>43</v>
      </c>
      <c r="G16" s="29">
        <f t="shared" si="1"/>
        <v>125036.06976744186</v>
      </c>
      <c r="H16" s="24">
        <f t="shared" si="2"/>
        <v>-3.578371487947451</v>
      </c>
    </row>
    <row r="17" spans="1:8" ht="13.5" thickBot="1">
      <c r="A17" s="14" t="s">
        <v>22</v>
      </c>
      <c r="B17" s="36">
        <v>4262446</v>
      </c>
      <c r="C17" s="15">
        <v>40</v>
      </c>
      <c r="D17" s="29">
        <f t="shared" si="0"/>
        <v>106561.15</v>
      </c>
      <c r="E17" s="36">
        <v>4093471</v>
      </c>
      <c r="F17" s="15">
        <v>40</v>
      </c>
      <c r="G17" s="29">
        <f t="shared" si="1"/>
        <v>102336.775</v>
      </c>
      <c r="H17" s="24">
        <f t="shared" si="2"/>
        <v>-3.9642730957764627</v>
      </c>
    </row>
    <row r="18" spans="1:8" ht="13.5" thickBot="1">
      <c r="A18" s="14" t="s">
        <v>23</v>
      </c>
      <c r="B18" s="34">
        <v>3498412</v>
      </c>
      <c r="C18" s="15">
        <v>24</v>
      </c>
      <c r="D18" s="29">
        <f t="shared" si="0"/>
        <v>145767.16666666666</v>
      </c>
      <c r="E18" s="34">
        <v>3311553</v>
      </c>
      <c r="F18" s="15">
        <v>24</v>
      </c>
      <c r="G18" s="29">
        <f t="shared" si="1"/>
        <v>137981.375</v>
      </c>
      <c r="H18" s="24">
        <f t="shared" si="2"/>
        <v>-5.341251973752656</v>
      </c>
    </row>
    <row r="19" spans="1:8" ht="13.5" thickBot="1">
      <c r="A19" s="14" t="s">
        <v>24</v>
      </c>
      <c r="B19" s="27">
        <v>18833000</v>
      </c>
      <c r="C19" s="15">
        <v>134</v>
      </c>
      <c r="D19" s="29">
        <f t="shared" si="0"/>
        <v>140544.776119403</v>
      </c>
      <c r="E19" s="27">
        <v>18055000</v>
      </c>
      <c r="F19" s="15">
        <v>134</v>
      </c>
      <c r="G19" s="29">
        <f t="shared" si="1"/>
        <v>134738.80597014926</v>
      </c>
      <c r="H19" s="24">
        <f t="shared" si="2"/>
        <v>-4.131046567195877</v>
      </c>
    </row>
    <row r="20" spans="1:8" ht="13.5" thickBot="1">
      <c r="A20" s="14" t="s">
        <v>31</v>
      </c>
      <c r="B20" s="34">
        <v>3646657</v>
      </c>
      <c r="C20" s="15">
        <v>32</v>
      </c>
      <c r="D20" s="29">
        <f t="shared" si="0"/>
        <v>113958.03125</v>
      </c>
      <c r="E20" s="34">
        <v>3394202</v>
      </c>
      <c r="F20" s="15">
        <v>32</v>
      </c>
      <c r="G20" s="29">
        <f t="shared" si="1"/>
        <v>106068.8125</v>
      </c>
      <c r="H20" s="24">
        <f t="shared" si="2"/>
        <v>-6.922915974822968</v>
      </c>
    </row>
    <row r="21" spans="1:8" ht="13.5" thickBot="1">
      <c r="A21" s="14" t="s">
        <v>26</v>
      </c>
      <c r="B21" s="27">
        <v>175638</v>
      </c>
      <c r="C21" s="28">
        <v>1</v>
      </c>
      <c r="D21" s="29">
        <f t="shared" si="0"/>
        <v>175638</v>
      </c>
      <c r="E21" s="27">
        <v>176202</v>
      </c>
      <c r="F21" s="28">
        <v>1</v>
      </c>
      <c r="G21" s="29">
        <f t="shared" si="1"/>
        <v>176202</v>
      </c>
      <c r="H21" s="25">
        <f t="shared" si="2"/>
        <v>0.3211150206675093</v>
      </c>
    </row>
    <row r="22" spans="1:8" ht="13.5" thickBot="1">
      <c r="A22" s="14" t="s">
        <v>27</v>
      </c>
      <c r="B22" s="34">
        <v>9721535</v>
      </c>
      <c r="C22" s="15">
        <v>82</v>
      </c>
      <c r="D22" s="29">
        <f t="shared" si="0"/>
        <v>118555.30487804877</v>
      </c>
      <c r="E22" s="34">
        <v>9331169</v>
      </c>
      <c r="F22" s="15">
        <v>82</v>
      </c>
      <c r="G22" s="29">
        <f t="shared" si="1"/>
        <v>113794.74390243902</v>
      </c>
      <c r="H22" s="24">
        <f t="shared" si="2"/>
        <v>-4.015476979715651</v>
      </c>
    </row>
    <row r="23" spans="1:8" ht="13.5" thickBot="1">
      <c r="A23" s="14" t="s">
        <v>28</v>
      </c>
      <c r="B23" s="37">
        <f>SUM(B4:B22)</f>
        <v>235345476</v>
      </c>
      <c r="C23" s="22">
        <f>SUM(C4:C22)</f>
        <v>1884</v>
      </c>
      <c r="D23" s="30">
        <f t="shared" si="0"/>
        <v>124917.98089171975</v>
      </c>
      <c r="E23" s="37">
        <f>SUM(E4:E22)</f>
        <v>224519441</v>
      </c>
      <c r="F23" s="22">
        <f>SUM(F4:F22)</f>
        <v>1886</v>
      </c>
      <c r="G23" s="30">
        <f t="shared" si="1"/>
        <v>119045.302757158</v>
      </c>
      <c r="H23" s="23">
        <f t="shared" si="2"/>
        <v>-4.701227231372119</v>
      </c>
    </row>
  </sheetData>
  <mergeCells count="2">
    <mergeCell ref="B1:D1"/>
    <mergeCell ref="E1:G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H18" sqref="H18"/>
    </sheetView>
  </sheetViews>
  <sheetFormatPr defaultColWidth="11.421875" defaultRowHeight="12.75"/>
  <cols>
    <col min="1" max="1" width="14.00390625" style="0" bestFit="1" customWidth="1"/>
    <col min="3" max="3" width="6.57421875" style="0" bestFit="1" customWidth="1"/>
    <col min="6" max="6" width="6.57421875" style="0" bestFit="1" customWidth="1"/>
    <col min="8" max="8" width="18.140625" style="0" bestFit="1" customWidth="1"/>
  </cols>
  <sheetData>
    <row r="1" spans="1:8" ht="16.5" thickBot="1">
      <c r="A1" s="1"/>
      <c r="B1" s="68">
        <v>40483</v>
      </c>
      <c r="C1" s="69"/>
      <c r="D1" s="70"/>
      <c r="E1" s="68">
        <v>40513</v>
      </c>
      <c r="F1" s="69"/>
      <c r="G1" s="70"/>
      <c r="H1" s="2" t="s">
        <v>0</v>
      </c>
    </row>
    <row r="2" spans="1:8" ht="14.25" thickBot="1">
      <c r="A2" s="3"/>
      <c r="B2" s="32" t="s">
        <v>1</v>
      </c>
      <c r="C2" s="56"/>
      <c r="D2" s="9" t="s">
        <v>2</v>
      </c>
      <c r="E2" s="57" t="s">
        <v>1</v>
      </c>
      <c r="F2" s="56"/>
      <c r="G2" s="9" t="s">
        <v>2</v>
      </c>
      <c r="H2" s="10" t="s">
        <v>3</v>
      </c>
    </row>
    <row r="3" spans="1:8" ht="13.5" thickBot="1">
      <c r="A3" s="11" t="s">
        <v>4</v>
      </c>
      <c r="B3" s="13" t="s">
        <v>5</v>
      </c>
      <c r="C3" s="58" t="s">
        <v>6</v>
      </c>
      <c r="D3" s="13" t="s">
        <v>7</v>
      </c>
      <c r="E3" s="59" t="s">
        <v>5</v>
      </c>
      <c r="F3" s="58" t="s">
        <v>6</v>
      </c>
      <c r="G3" s="13" t="s">
        <v>7</v>
      </c>
      <c r="H3" s="10" t="s">
        <v>36</v>
      </c>
    </row>
    <row r="4" spans="1:8" ht="13.5" thickBot="1">
      <c r="A4" s="14" t="s">
        <v>9</v>
      </c>
      <c r="B4" s="20">
        <v>100801105</v>
      </c>
      <c r="C4" s="28">
        <v>848</v>
      </c>
      <c r="D4" s="16">
        <v>118869.23</v>
      </c>
      <c r="E4" s="20">
        <v>107073455</v>
      </c>
      <c r="F4" s="28">
        <v>839</v>
      </c>
      <c r="G4" s="16">
        <v>127620.33</v>
      </c>
      <c r="H4" s="60">
        <v>7.36</v>
      </c>
    </row>
    <row r="5" spans="1:8" ht="13.5" thickBot="1">
      <c r="A5" s="14" t="s">
        <v>10</v>
      </c>
      <c r="B5" s="19">
        <v>20529674</v>
      </c>
      <c r="C5" s="15">
        <v>151</v>
      </c>
      <c r="D5" s="16">
        <v>135958.11</v>
      </c>
      <c r="E5" s="19">
        <v>21623609</v>
      </c>
      <c r="F5" s="15">
        <v>145</v>
      </c>
      <c r="G5" s="16">
        <v>149128.34</v>
      </c>
      <c r="H5" s="60">
        <v>9.69</v>
      </c>
    </row>
    <row r="6" spans="1:8" ht="13.5" thickBot="1">
      <c r="A6" s="14" t="s">
        <v>11</v>
      </c>
      <c r="B6" s="15">
        <v>1136599</v>
      </c>
      <c r="C6" s="15">
        <v>11</v>
      </c>
      <c r="D6" s="16">
        <v>103327.18</v>
      </c>
      <c r="E6" s="15">
        <v>1313478</v>
      </c>
      <c r="F6" s="15">
        <v>11</v>
      </c>
      <c r="G6" s="16">
        <v>119407.09</v>
      </c>
      <c r="H6" s="60">
        <v>15.56</v>
      </c>
    </row>
    <row r="7" spans="1:8" ht="13.5" thickBot="1">
      <c r="A7" s="14" t="s">
        <v>12</v>
      </c>
      <c r="B7" s="15">
        <v>27460795</v>
      </c>
      <c r="C7" s="15">
        <v>240</v>
      </c>
      <c r="D7" s="16">
        <v>114419.98</v>
      </c>
      <c r="E7" s="15">
        <v>29602374</v>
      </c>
      <c r="F7" s="15">
        <v>240</v>
      </c>
      <c r="G7" s="16">
        <v>123343.23</v>
      </c>
      <c r="H7" s="25">
        <v>7.8</v>
      </c>
    </row>
    <row r="8" spans="1:8" ht="13.5" thickBot="1">
      <c r="A8" s="14" t="s">
        <v>13</v>
      </c>
      <c r="B8" s="15">
        <v>302602</v>
      </c>
      <c r="C8" s="15">
        <v>3</v>
      </c>
      <c r="D8" s="16">
        <v>100867.33</v>
      </c>
      <c r="E8" s="15">
        <v>325600</v>
      </c>
      <c r="F8" s="15">
        <v>3</v>
      </c>
      <c r="G8" s="16">
        <v>108533.33</v>
      </c>
      <c r="H8" s="25">
        <v>7.6</v>
      </c>
    </row>
    <row r="9" spans="1:8" ht="13.5" thickBot="1">
      <c r="A9" s="14" t="s">
        <v>14</v>
      </c>
      <c r="B9" s="15">
        <v>4917234</v>
      </c>
      <c r="C9" s="15">
        <v>58</v>
      </c>
      <c r="D9" s="16">
        <v>84779.9</v>
      </c>
      <c r="E9" s="15">
        <v>5222838</v>
      </c>
      <c r="F9" s="15">
        <v>58</v>
      </c>
      <c r="G9" s="16">
        <v>90048.93</v>
      </c>
      <c r="H9" s="60">
        <v>6.21</v>
      </c>
    </row>
    <row r="10" spans="1:8" ht="13.5" thickBot="1">
      <c r="A10" s="14" t="s">
        <v>15</v>
      </c>
      <c r="B10" s="15">
        <v>3072030</v>
      </c>
      <c r="C10" s="15">
        <v>25</v>
      </c>
      <c r="D10" s="16">
        <v>122881.2</v>
      </c>
      <c r="E10" s="15">
        <v>3318666</v>
      </c>
      <c r="F10" s="15">
        <v>25</v>
      </c>
      <c r="G10" s="16">
        <v>132746.64</v>
      </c>
      <c r="H10" s="60">
        <v>8.03</v>
      </c>
    </row>
    <row r="11" spans="1:8" ht="13.5" thickBot="1">
      <c r="A11" s="14" t="s">
        <v>16</v>
      </c>
      <c r="B11" s="15">
        <v>1151742</v>
      </c>
      <c r="C11" s="15">
        <v>12</v>
      </c>
      <c r="D11" s="16">
        <v>95978.5</v>
      </c>
      <c r="E11" s="15">
        <v>1244823</v>
      </c>
      <c r="F11" s="15">
        <v>12</v>
      </c>
      <c r="G11" s="16">
        <v>103735.25</v>
      </c>
      <c r="H11" s="60">
        <v>8.08</v>
      </c>
    </row>
    <row r="12" spans="1:8" ht="13.5" thickBot="1">
      <c r="A12" s="14" t="s">
        <v>17</v>
      </c>
      <c r="B12" s="15">
        <v>499755</v>
      </c>
      <c r="C12" s="15">
        <v>3</v>
      </c>
      <c r="D12" s="16">
        <v>166585</v>
      </c>
      <c r="E12" s="15">
        <v>512171</v>
      </c>
      <c r="F12" s="15">
        <v>3</v>
      </c>
      <c r="G12" s="16">
        <v>170723.67</v>
      </c>
      <c r="H12" s="60">
        <v>2.48</v>
      </c>
    </row>
    <row r="13" spans="1:8" ht="13.5" thickBot="1">
      <c r="A13" s="14" t="s">
        <v>18</v>
      </c>
      <c r="B13" s="15">
        <v>15910388</v>
      </c>
      <c r="C13" s="15">
        <v>137</v>
      </c>
      <c r="D13" s="16">
        <v>116134.22</v>
      </c>
      <c r="E13" s="15">
        <v>16624724</v>
      </c>
      <c r="F13" s="15">
        <v>138</v>
      </c>
      <c r="G13" s="16">
        <v>120469.01</v>
      </c>
      <c r="H13" s="60">
        <v>3.73</v>
      </c>
    </row>
    <row r="14" spans="1:8" ht="13.5" thickBot="1">
      <c r="A14" s="14" t="s">
        <v>19</v>
      </c>
      <c r="B14" s="15">
        <v>2110593</v>
      </c>
      <c r="C14" s="15">
        <v>18</v>
      </c>
      <c r="D14" s="16">
        <v>117255.17</v>
      </c>
      <c r="E14" s="15">
        <v>2137581</v>
      </c>
      <c r="F14" s="15">
        <v>17</v>
      </c>
      <c r="G14" s="16">
        <v>125740.06</v>
      </c>
      <c r="H14" s="60">
        <v>7.24</v>
      </c>
    </row>
    <row r="15" spans="1:8" ht="13.5" thickBot="1">
      <c r="A15" s="14" t="s">
        <v>20</v>
      </c>
      <c r="B15" s="15">
        <v>2639645</v>
      </c>
      <c r="C15" s="15">
        <v>24</v>
      </c>
      <c r="D15" s="16">
        <v>109985.21</v>
      </c>
      <c r="E15" s="15">
        <v>3045473</v>
      </c>
      <c r="F15" s="15">
        <v>25</v>
      </c>
      <c r="G15" s="16">
        <v>121818.92</v>
      </c>
      <c r="H15" s="60">
        <v>10.76</v>
      </c>
    </row>
    <row r="16" spans="1:8" ht="13.5" thickBot="1">
      <c r="A16" s="14" t="s">
        <v>21</v>
      </c>
      <c r="B16" s="15">
        <v>5376551</v>
      </c>
      <c r="C16" s="15">
        <v>43</v>
      </c>
      <c r="D16" s="16">
        <v>125036.07</v>
      </c>
      <c r="E16" s="15">
        <v>5881454</v>
      </c>
      <c r="F16" s="15">
        <v>43</v>
      </c>
      <c r="G16" s="29">
        <v>136778</v>
      </c>
      <c r="H16" s="60">
        <v>9.39</v>
      </c>
    </row>
    <row r="17" spans="1:8" ht="13.5" thickBot="1">
      <c r="A17" s="14" t="s">
        <v>22</v>
      </c>
      <c r="B17" s="15">
        <v>4093471</v>
      </c>
      <c r="C17" s="15">
        <v>40</v>
      </c>
      <c r="D17" s="16">
        <v>102336.78</v>
      </c>
      <c r="E17" s="15">
        <v>4277137</v>
      </c>
      <c r="F17" s="15">
        <v>40</v>
      </c>
      <c r="G17" s="16">
        <v>106928.43</v>
      </c>
      <c r="H17" s="60">
        <v>4.49</v>
      </c>
    </row>
    <row r="18" spans="1:8" ht="13.5" thickBot="1">
      <c r="A18" s="14" t="s">
        <v>23</v>
      </c>
      <c r="B18" s="15">
        <v>3311553</v>
      </c>
      <c r="C18" s="15">
        <v>24</v>
      </c>
      <c r="D18" s="16">
        <v>137981.38</v>
      </c>
      <c r="E18" s="15">
        <v>3596449</v>
      </c>
      <c r="F18" s="15">
        <v>24</v>
      </c>
      <c r="G18" s="16">
        <v>149852.04</v>
      </c>
      <c r="H18" s="25">
        <v>8.6</v>
      </c>
    </row>
    <row r="19" spans="1:8" ht="13.5" thickBot="1">
      <c r="A19" s="14" t="s">
        <v>24</v>
      </c>
      <c r="B19" s="15">
        <v>18055000</v>
      </c>
      <c r="C19" s="15">
        <v>134</v>
      </c>
      <c r="D19" s="16">
        <v>134738.81</v>
      </c>
      <c r="E19" s="15">
        <v>18942000</v>
      </c>
      <c r="F19" s="15">
        <v>134</v>
      </c>
      <c r="G19" s="16">
        <v>141358.21</v>
      </c>
      <c r="H19" s="60">
        <v>4.91</v>
      </c>
    </row>
    <row r="20" spans="1:8" ht="13.5" thickBot="1">
      <c r="A20" s="14" t="s">
        <v>31</v>
      </c>
      <c r="B20" s="15">
        <v>3394202</v>
      </c>
      <c r="C20" s="15">
        <v>32</v>
      </c>
      <c r="D20" s="16">
        <v>106068.81</v>
      </c>
      <c r="E20" s="15">
        <v>3700359</v>
      </c>
      <c r="F20" s="15">
        <v>32</v>
      </c>
      <c r="G20" s="16">
        <v>115636.22</v>
      </c>
      <c r="H20" s="60">
        <v>9.02</v>
      </c>
    </row>
    <row r="21" spans="1:8" ht="13.5" thickBot="1">
      <c r="A21" s="14" t="s">
        <v>26</v>
      </c>
      <c r="B21" s="15">
        <v>176202</v>
      </c>
      <c r="C21" s="15">
        <v>1</v>
      </c>
      <c r="D21" s="16">
        <v>176202</v>
      </c>
      <c r="E21" s="15">
        <v>175636</v>
      </c>
      <c r="F21" s="15">
        <v>1</v>
      </c>
      <c r="G21" s="29">
        <v>175636</v>
      </c>
      <c r="H21" s="61">
        <v>-0.32</v>
      </c>
    </row>
    <row r="22" spans="1:8" ht="13.5" thickBot="1">
      <c r="A22" s="14" t="s">
        <v>27</v>
      </c>
      <c r="B22" s="15">
        <v>9331169</v>
      </c>
      <c r="C22" s="15">
        <v>82</v>
      </c>
      <c r="D22" s="16">
        <v>113794.74</v>
      </c>
      <c r="E22" s="15">
        <v>10197381</v>
      </c>
      <c r="F22" s="15">
        <v>82</v>
      </c>
      <c r="G22" s="16">
        <v>124358.3</v>
      </c>
      <c r="H22" s="60">
        <v>9.28</v>
      </c>
    </row>
    <row r="23" spans="1:8" ht="13.5" thickBot="1">
      <c r="A23" s="14" t="s">
        <v>28</v>
      </c>
      <c r="B23" s="22">
        <v>224270310</v>
      </c>
      <c r="C23" s="22">
        <v>1886</v>
      </c>
      <c r="D23" s="22">
        <v>118913.21</v>
      </c>
      <c r="E23" s="22">
        <v>238815208</v>
      </c>
      <c r="F23" s="22">
        <v>1872</v>
      </c>
      <c r="G23" s="22">
        <v>127572.23</v>
      </c>
      <c r="H23" s="59">
        <v>7.28</v>
      </c>
    </row>
  </sheetData>
  <mergeCells count="2">
    <mergeCell ref="B1:D1"/>
    <mergeCell ref="E1:G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H30" sqref="H30"/>
    </sheetView>
  </sheetViews>
  <sheetFormatPr defaultColWidth="11.421875" defaultRowHeight="12.75"/>
  <cols>
    <col min="1" max="1" width="14.00390625" style="0" bestFit="1" customWidth="1"/>
    <col min="3" max="3" width="6.57421875" style="0" bestFit="1" customWidth="1"/>
    <col min="6" max="6" width="6.57421875" style="0" bestFit="1" customWidth="1"/>
    <col min="8" max="8" width="18.140625" style="0" bestFit="1" customWidth="1"/>
  </cols>
  <sheetData>
    <row r="1" spans="1:8" ht="16.5" thickBot="1">
      <c r="A1" s="1"/>
      <c r="B1" s="68">
        <v>40513</v>
      </c>
      <c r="C1" s="69"/>
      <c r="D1" s="71"/>
      <c r="E1" s="62">
        <v>40544</v>
      </c>
      <c r="F1" s="69"/>
      <c r="G1" s="71"/>
      <c r="H1" s="2" t="s">
        <v>0</v>
      </c>
    </row>
    <row r="2" spans="1:8" ht="14.25" thickBot="1">
      <c r="A2" s="3"/>
      <c r="B2" s="32" t="s">
        <v>1</v>
      </c>
      <c r="C2" s="8"/>
      <c r="D2" s="9" t="s">
        <v>2</v>
      </c>
      <c r="E2" s="32" t="s">
        <v>1</v>
      </c>
      <c r="F2" s="8"/>
      <c r="G2" s="9" t="s">
        <v>2</v>
      </c>
      <c r="H2" s="10" t="s">
        <v>3</v>
      </c>
    </row>
    <row r="3" spans="1:8" ht="13.5" thickBot="1">
      <c r="A3" s="11" t="s">
        <v>4</v>
      </c>
      <c r="B3" s="13" t="s">
        <v>5</v>
      </c>
      <c r="C3" s="4" t="s">
        <v>6</v>
      </c>
      <c r="D3" s="13" t="s">
        <v>7</v>
      </c>
      <c r="E3" s="13" t="s">
        <v>5</v>
      </c>
      <c r="F3" s="12" t="s">
        <v>6</v>
      </c>
      <c r="G3" s="13" t="s">
        <v>7</v>
      </c>
      <c r="H3" s="10" t="s">
        <v>35</v>
      </c>
    </row>
    <row r="4" spans="1:8" ht="13.5" thickBot="1">
      <c r="A4" s="14" t="s">
        <v>9</v>
      </c>
      <c r="B4" s="39">
        <f>25745453+48819339+3246000+29262663</f>
        <v>107073455</v>
      </c>
      <c r="C4" s="40">
        <f>200+383+29+227</f>
        <v>839</v>
      </c>
      <c r="D4" s="41">
        <f>B4/C4</f>
        <v>127620.32777115614</v>
      </c>
      <c r="E4" s="42">
        <f>3187000+42061546+24494595+28734618</f>
        <v>98477759</v>
      </c>
      <c r="F4" s="43">
        <f>29+385+200+227</f>
        <v>841</v>
      </c>
      <c r="G4" s="44">
        <f aca="true" t="shared" si="0" ref="G4:G23">E4/F4</f>
        <v>117096.02734839477</v>
      </c>
      <c r="H4" s="45">
        <f>(G4-D4)*100/D4</f>
        <v>-8.246570594641584</v>
      </c>
    </row>
    <row r="5" spans="1:8" ht="13.5" thickBot="1">
      <c r="A5" s="14" t="s">
        <v>10</v>
      </c>
      <c r="B5" s="34">
        <v>21623609</v>
      </c>
      <c r="C5" s="28">
        <v>145</v>
      </c>
      <c r="D5" s="41">
        <f>B5/C5</f>
        <v>149128.33793103448</v>
      </c>
      <c r="E5" s="46">
        <v>18952957</v>
      </c>
      <c r="F5" s="40">
        <v>141</v>
      </c>
      <c r="G5" s="44">
        <f t="shared" si="0"/>
        <v>134418.13475177306</v>
      </c>
      <c r="H5" s="45">
        <f aca="true" t="shared" si="1" ref="H5:H23">(G5-D5)*100/D5</f>
        <v>-9.8641233338658</v>
      </c>
    </row>
    <row r="6" spans="1:8" ht="13.5" thickBot="1">
      <c r="A6" s="14" t="s">
        <v>11</v>
      </c>
      <c r="B6" s="34">
        <v>1313478</v>
      </c>
      <c r="C6" s="18">
        <v>11</v>
      </c>
      <c r="D6" s="41">
        <f>B6/C6</f>
        <v>119407.09090909091</v>
      </c>
      <c r="E6" s="46">
        <v>1082866</v>
      </c>
      <c r="F6" s="43">
        <v>11</v>
      </c>
      <c r="G6" s="44">
        <f t="shared" si="0"/>
        <v>98442.36363636363</v>
      </c>
      <c r="H6" s="45">
        <f t="shared" si="1"/>
        <v>-17.557355357303287</v>
      </c>
    </row>
    <row r="7" spans="1:8" ht="13.5" thickBot="1">
      <c r="A7" s="14" t="s">
        <v>12</v>
      </c>
      <c r="B7" s="35">
        <v>29602374</v>
      </c>
      <c r="C7" s="15">
        <v>240</v>
      </c>
      <c r="D7" s="41">
        <f aca="true" t="shared" si="2" ref="D7:D23">B7/C7</f>
        <v>123343.225</v>
      </c>
      <c r="E7" s="46">
        <v>27637116</v>
      </c>
      <c r="F7" s="47">
        <v>241</v>
      </c>
      <c r="G7" s="44">
        <f t="shared" si="0"/>
        <v>114676.82987551867</v>
      </c>
      <c r="H7" s="45">
        <f t="shared" si="1"/>
        <v>-7.026243333982338</v>
      </c>
    </row>
    <row r="8" spans="1:8" ht="13.5" thickBot="1">
      <c r="A8" s="14" t="s">
        <v>13</v>
      </c>
      <c r="B8" s="48">
        <v>325600</v>
      </c>
      <c r="C8" s="40">
        <v>3</v>
      </c>
      <c r="D8" s="41">
        <f t="shared" si="2"/>
        <v>108533.33333333333</v>
      </c>
      <c r="E8" s="48">
        <v>350869</v>
      </c>
      <c r="F8" s="40">
        <v>3</v>
      </c>
      <c r="G8" s="44">
        <f t="shared" si="0"/>
        <v>116956.33333333333</v>
      </c>
      <c r="H8" s="49">
        <f t="shared" si="1"/>
        <v>7.760749385749386</v>
      </c>
    </row>
    <row r="9" spans="1:8" ht="13.5" thickBot="1">
      <c r="A9" s="14" t="s">
        <v>14</v>
      </c>
      <c r="B9" s="48">
        <f>1574369+3648469</f>
        <v>5222838</v>
      </c>
      <c r="C9" s="43">
        <v>58</v>
      </c>
      <c r="D9" s="41">
        <f t="shared" si="2"/>
        <v>90048.93103448275</v>
      </c>
      <c r="E9" s="48">
        <f>4035686+1422583</f>
        <v>5458269</v>
      </c>
      <c r="F9" s="43">
        <f>48+10</f>
        <v>58</v>
      </c>
      <c r="G9" s="44">
        <f t="shared" si="0"/>
        <v>94108.08620689655</v>
      </c>
      <c r="H9" s="49">
        <f t="shared" si="1"/>
        <v>4.507721663968904</v>
      </c>
    </row>
    <row r="10" spans="1:8" ht="13.5" thickBot="1">
      <c r="A10" s="14" t="s">
        <v>15</v>
      </c>
      <c r="B10" s="48">
        <v>3318666</v>
      </c>
      <c r="C10" s="47">
        <v>25</v>
      </c>
      <c r="D10" s="41">
        <f t="shared" si="2"/>
        <v>132746.64</v>
      </c>
      <c r="E10" s="48">
        <v>3120551</v>
      </c>
      <c r="F10" s="47">
        <v>25</v>
      </c>
      <c r="G10" s="44">
        <f t="shared" si="0"/>
        <v>124822.04</v>
      </c>
      <c r="H10" s="45">
        <f t="shared" si="1"/>
        <v>-5.969717952936526</v>
      </c>
    </row>
    <row r="11" spans="1:8" ht="13.5" thickBot="1">
      <c r="A11" s="14" t="s">
        <v>16</v>
      </c>
      <c r="B11" s="50">
        <v>1244823</v>
      </c>
      <c r="C11" s="47">
        <v>12</v>
      </c>
      <c r="D11" s="41">
        <f t="shared" si="2"/>
        <v>103735.25</v>
      </c>
      <c r="E11" s="51">
        <v>1204882</v>
      </c>
      <c r="F11" s="47">
        <v>12</v>
      </c>
      <c r="G11" s="44">
        <f t="shared" si="0"/>
        <v>100406.83333333333</v>
      </c>
      <c r="H11" s="45">
        <f t="shared" si="1"/>
        <v>-3.208568607745845</v>
      </c>
    </row>
    <row r="12" spans="1:8" ht="13.5" thickBot="1">
      <c r="A12" s="14" t="s">
        <v>17</v>
      </c>
      <c r="B12" s="50">
        <v>512171</v>
      </c>
      <c r="C12" s="47">
        <v>3</v>
      </c>
      <c r="D12" s="41">
        <f t="shared" si="2"/>
        <v>170723.66666666666</v>
      </c>
      <c r="E12" s="51">
        <v>444549</v>
      </c>
      <c r="F12" s="47">
        <v>3</v>
      </c>
      <c r="G12" s="44">
        <f t="shared" si="0"/>
        <v>148183</v>
      </c>
      <c r="H12" s="45">
        <f t="shared" si="1"/>
        <v>-13.203012275197146</v>
      </c>
    </row>
    <row r="13" spans="1:8" ht="13.5" thickBot="1">
      <c r="A13" s="14" t="s">
        <v>18</v>
      </c>
      <c r="B13" s="50">
        <v>16624724</v>
      </c>
      <c r="C13" s="47">
        <v>138</v>
      </c>
      <c r="D13" s="41">
        <f t="shared" si="2"/>
        <v>120469.01449275362</v>
      </c>
      <c r="E13" s="51">
        <v>15056772</v>
      </c>
      <c r="F13" s="47">
        <v>138</v>
      </c>
      <c r="G13" s="44">
        <f t="shared" si="0"/>
        <v>109107.04347826086</v>
      </c>
      <c r="H13" s="45">
        <f t="shared" si="1"/>
        <v>-9.431446801763444</v>
      </c>
    </row>
    <row r="14" spans="1:8" ht="13.5" thickBot="1">
      <c r="A14" s="14" t="s">
        <v>19</v>
      </c>
      <c r="B14" s="48">
        <v>2137581</v>
      </c>
      <c r="C14" s="47">
        <v>17</v>
      </c>
      <c r="D14" s="41">
        <f t="shared" si="2"/>
        <v>125740.05882352941</v>
      </c>
      <c r="E14" s="48">
        <v>2083511</v>
      </c>
      <c r="F14" s="47">
        <v>17</v>
      </c>
      <c r="G14" s="44">
        <f t="shared" si="0"/>
        <v>122559.4705882353</v>
      </c>
      <c r="H14" s="45">
        <f t="shared" si="1"/>
        <v>-2.5294947887354864</v>
      </c>
    </row>
    <row r="15" spans="1:8" ht="13.5" thickBot="1">
      <c r="A15" s="14" t="s">
        <v>20</v>
      </c>
      <c r="B15" s="48">
        <v>3045473</v>
      </c>
      <c r="C15" s="40">
        <v>25</v>
      </c>
      <c r="D15" s="41">
        <f t="shared" si="2"/>
        <v>121818.92</v>
      </c>
      <c r="E15" s="48">
        <v>2918318</v>
      </c>
      <c r="F15" s="40">
        <v>25</v>
      </c>
      <c r="G15" s="44">
        <f t="shared" si="0"/>
        <v>116732.72</v>
      </c>
      <c r="H15" s="45">
        <f t="shared" si="1"/>
        <v>-4.1752135054226365</v>
      </c>
    </row>
    <row r="16" spans="1:8" ht="13.5" thickBot="1">
      <c r="A16" s="14" t="s">
        <v>21</v>
      </c>
      <c r="B16" s="48">
        <v>5881454</v>
      </c>
      <c r="C16" s="47">
        <v>43</v>
      </c>
      <c r="D16" s="41">
        <f t="shared" si="2"/>
        <v>136778</v>
      </c>
      <c r="E16" s="48">
        <v>5463878</v>
      </c>
      <c r="F16" s="47">
        <v>43</v>
      </c>
      <c r="G16" s="44">
        <f t="shared" si="0"/>
        <v>127066.93023255814</v>
      </c>
      <c r="H16" s="45">
        <f t="shared" si="1"/>
        <v>-7.099877003203631</v>
      </c>
    </row>
    <row r="17" spans="1:8" ht="13.5" thickBot="1">
      <c r="A17" s="14" t="s">
        <v>22</v>
      </c>
      <c r="B17" s="50">
        <v>4277137</v>
      </c>
      <c r="C17" s="47">
        <v>40</v>
      </c>
      <c r="D17" s="41">
        <f t="shared" si="2"/>
        <v>106928.425</v>
      </c>
      <c r="E17" s="51">
        <v>3865169</v>
      </c>
      <c r="F17" s="47">
        <v>40</v>
      </c>
      <c r="G17" s="44">
        <f t="shared" si="0"/>
        <v>96629.225</v>
      </c>
      <c r="H17" s="45">
        <f t="shared" si="1"/>
        <v>-9.631863557328183</v>
      </c>
    </row>
    <row r="18" spans="1:8" ht="13.5" thickBot="1">
      <c r="A18" s="14" t="s">
        <v>23</v>
      </c>
      <c r="B18" s="46">
        <v>3596449</v>
      </c>
      <c r="C18" s="47">
        <v>24</v>
      </c>
      <c r="D18" s="41">
        <f t="shared" si="2"/>
        <v>149852.04166666666</v>
      </c>
      <c r="E18" s="46">
        <v>3627413</v>
      </c>
      <c r="F18" s="47">
        <v>24</v>
      </c>
      <c r="G18" s="44">
        <f t="shared" si="0"/>
        <v>151142.20833333334</v>
      </c>
      <c r="H18" s="49">
        <f t="shared" si="1"/>
        <v>0.8609603528369363</v>
      </c>
    </row>
    <row r="19" spans="1:8" ht="13.5" thickBot="1">
      <c r="A19" s="14" t="s">
        <v>24</v>
      </c>
      <c r="B19" s="48">
        <v>18942000</v>
      </c>
      <c r="C19" s="47">
        <v>134</v>
      </c>
      <c r="D19" s="41">
        <f t="shared" si="2"/>
        <v>141358.20895522388</v>
      </c>
      <c r="E19" s="48">
        <v>17278000</v>
      </c>
      <c r="F19" s="47">
        <v>135</v>
      </c>
      <c r="G19" s="44">
        <f t="shared" si="0"/>
        <v>127985.18518518518</v>
      </c>
      <c r="H19" s="45">
        <f t="shared" si="1"/>
        <v>-9.46038002948572</v>
      </c>
    </row>
    <row r="20" spans="1:8" ht="13.5" thickBot="1">
      <c r="A20" s="14" t="s">
        <v>31</v>
      </c>
      <c r="B20" s="46">
        <v>3700359</v>
      </c>
      <c r="C20" s="47">
        <v>32</v>
      </c>
      <c r="D20" s="41">
        <f t="shared" si="2"/>
        <v>115636.21875</v>
      </c>
      <c r="E20" s="46">
        <v>3317325</v>
      </c>
      <c r="F20" s="47">
        <v>32</v>
      </c>
      <c r="G20" s="44">
        <f t="shared" si="0"/>
        <v>103666.40625</v>
      </c>
      <c r="H20" s="45">
        <f t="shared" si="1"/>
        <v>-10.351265917712308</v>
      </c>
    </row>
    <row r="21" spans="1:8" ht="13.5" thickBot="1">
      <c r="A21" s="14" t="s">
        <v>26</v>
      </c>
      <c r="B21" s="48">
        <v>175636</v>
      </c>
      <c r="C21" s="40">
        <v>1</v>
      </c>
      <c r="D21" s="41">
        <f t="shared" si="2"/>
        <v>175636</v>
      </c>
      <c r="E21" s="48">
        <v>141024</v>
      </c>
      <c r="F21" s="40">
        <v>1</v>
      </c>
      <c r="G21" s="44">
        <f t="shared" si="0"/>
        <v>141024</v>
      </c>
      <c r="H21" s="45">
        <f t="shared" si="1"/>
        <v>-19.70666605935002</v>
      </c>
    </row>
    <row r="22" spans="1:8" ht="13.5" thickBot="1">
      <c r="A22" s="14" t="s">
        <v>27</v>
      </c>
      <c r="B22" s="34">
        <v>10197381</v>
      </c>
      <c r="C22" s="15">
        <v>82</v>
      </c>
      <c r="D22" s="41">
        <f t="shared" si="2"/>
        <v>124358.30487804877</v>
      </c>
      <c r="E22" s="34">
        <v>8779045</v>
      </c>
      <c r="F22" s="15">
        <v>82</v>
      </c>
      <c r="G22" s="44">
        <f t="shared" si="0"/>
        <v>107061.5243902439</v>
      </c>
      <c r="H22" s="52">
        <f t="shared" si="1"/>
        <v>-13.908826197628589</v>
      </c>
    </row>
    <row r="23" spans="1:8" ht="13.5" thickBot="1">
      <c r="A23" s="14" t="s">
        <v>28</v>
      </c>
      <c r="B23" s="37">
        <f>SUM(B4:B22)</f>
        <v>238815208</v>
      </c>
      <c r="C23" s="22">
        <f>SUM(C4:C22)</f>
        <v>1872</v>
      </c>
      <c r="D23" s="30">
        <f t="shared" si="2"/>
        <v>127572.2264957265</v>
      </c>
      <c r="E23" s="53">
        <f>SUM(E4:E22)</f>
        <v>219260273</v>
      </c>
      <c r="F23" s="22">
        <f>SUM(F4:F22)</f>
        <v>1872</v>
      </c>
      <c r="G23" s="54">
        <f t="shared" si="0"/>
        <v>117126.2142094017</v>
      </c>
      <c r="H23" s="55">
        <f t="shared" si="1"/>
        <v>-8.188312278671976</v>
      </c>
    </row>
  </sheetData>
  <mergeCells count="2">
    <mergeCell ref="B1:D1"/>
    <mergeCell ref="E1:G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F25" sqref="F25"/>
    </sheetView>
  </sheetViews>
  <sheetFormatPr defaultColWidth="11.421875" defaultRowHeight="12.75"/>
  <cols>
    <col min="1" max="1" width="13.8515625" style="0" bestFit="1" customWidth="1"/>
    <col min="2" max="9" width="9.140625" style="0" bestFit="1" customWidth="1"/>
  </cols>
  <sheetData>
    <row r="1" spans="1:9" ht="12.75">
      <c r="A1" s="72"/>
      <c r="B1" s="73">
        <v>40299</v>
      </c>
      <c r="C1" s="74">
        <v>40330</v>
      </c>
      <c r="D1" s="74">
        <v>40360</v>
      </c>
      <c r="E1" s="74">
        <v>40391</v>
      </c>
      <c r="F1" s="74">
        <v>40422</v>
      </c>
      <c r="G1" s="74">
        <v>40452</v>
      </c>
      <c r="H1" s="74">
        <v>40483</v>
      </c>
      <c r="I1" s="74">
        <v>40513</v>
      </c>
    </row>
    <row r="2" spans="1:9" ht="12.75">
      <c r="A2" s="75"/>
      <c r="B2" s="76" t="s">
        <v>2</v>
      </c>
      <c r="C2" s="77" t="s">
        <v>2</v>
      </c>
      <c r="D2" s="77" t="s">
        <v>2</v>
      </c>
      <c r="E2" s="77" t="s">
        <v>2</v>
      </c>
      <c r="F2" s="77" t="s">
        <v>2</v>
      </c>
      <c r="G2" s="77" t="s">
        <v>2</v>
      </c>
      <c r="H2" s="78" t="s">
        <v>2</v>
      </c>
      <c r="I2" s="78" t="s">
        <v>2</v>
      </c>
    </row>
    <row r="3" spans="1:9" ht="12.75">
      <c r="A3" s="79" t="s">
        <v>4</v>
      </c>
      <c r="B3" s="80" t="s">
        <v>7</v>
      </c>
      <c r="C3" s="81" t="s">
        <v>7</v>
      </c>
      <c r="D3" s="81" t="s">
        <v>7</v>
      </c>
      <c r="E3" s="81" t="s">
        <v>7</v>
      </c>
      <c r="F3" s="81" t="s">
        <v>7</v>
      </c>
      <c r="G3" s="81" t="s">
        <v>7</v>
      </c>
      <c r="H3" s="81" t="s">
        <v>7</v>
      </c>
      <c r="I3" s="81" t="s">
        <v>7</v>
      </c>
    </row>
    <row r="4" spans="1:9" ht="12.75">
      <c r="A4" s="82" t="s">
        <v>9</v>
      </c>
      <c r="B4" s="83">
        <v>121771.62529832935</v>
      </c>
      <c r="C4" s="84">
        <v>116711.31428571428</v>
      </c>
      <c r="D4" s="84">
        <v>123711.22169249106</v>
      </c>
      <c r="E4" s="84">
        <v>124983.78596908442</v>
      </c>
      <c r="F4" s="84">
        <v>122467.60451306413</v>
      </c>
      <c r="G4" s="85">
        <v>125355.63002364067</v>
      </c>
      <c r="H4" s="85">
        <v>119163.0141509434</v>
      </c>
      <c r="I4" s="84">
        <v>127620.32777115614</v>
      </c>
    </row>
    <row r="5" spans="1:9" ht="12.75">
      <c r="A5" s="82" t="s">
        <v>10</v>
      </c>
      <c r="B5" s="83">
        <v>139492.62</v>
      </c>
      <c r="C5" s="84">
        <v>139060.95364238412</v>
      </c>
      <c r="D5" s="84">
        <v>144227.53642384105</v>
      </c>
      <c r="E5" s="84">
        <v>144534.34437086093</v>
      </c>
      <c r="F5" s="84">
        <v>140197.8051948052</v>
      </c>
      <c r="G5" s="85">
        <v>143574.80794701987</v>
      </c>
      <c r="H5" s="85">
        <v>135958.1059602649</v>
      </c>
      <c r="I5" s="84">
        <v>149128.33793103448</v>
      </c>
    </row>
    <row r="6" spans="1:9" ht="12.75">
      <c r="A6" s="82" t="s">
        <v>11</v>
      </c>
      <c r="B6" s="83">
        <v>103111.63636363637</v>
      </c>
      <c r="C6" s="84">
        <v>99900.18181818182</v>
      </c>
      <c r="D6" s="84">
        <v>114262.54545454546</v>
      </c>
      <c r="E6" s="84">
        <v>103025.63636363637</v>
      </c>
      <c r="F6" s="84">
        <v>103774.63636363637</v>
      </c>
      <c r="G6" s="85">
        <v>105798.27272727272</v>
      </c>
      <c r="H6" s="85">
        <v>103327.18181818182</v>
      </c>
      <c r="I6" s="84">
        <v>119407.09090909091</v>
      </c>
    </row>
    <row r="7" spans="1:9" ht="12.75">
      <c r="A7" s="82" t="s">
        <v>12</v>
      </c>
      <c r="B7" s="83">
        <v>113555.28630705395</v>
      </c>
      <c r="C7" s="84">
        <v>113248.85593220338</v>
      </c>
      <c r="D7" s="84">
        <v>121650.29113924051</v>
      </c>
      <c r="E7" s="84">
        <v>118889.99163179916</v>
      </c>
      <c r="F7" s="84">
        <v>115448.4375</v>
      </c>
      <c r="G7" s="85">
        <v>119585.525</v>
      </c>
      <c r="H7" s="85">
        <v>114419.97916666667</v>
      </c>
      <c r="I7" s="84">
        <v>123343.225</v>
      </c>
    </row>
    <row r="8" spans="1:9" ht="12.75">
      <c r="A8" s="82" t="s">
        <v>13</v>
      </c>
      <c r="B8" s="83">
        <v>88381.33333333333</v>
      </c>
      <c r="C8" s="84">
        <v>85077</v>
      </c>
      <c r="D8" s="84">
        <v>97055.33333333333</v>
      </c>
      <c r="E8" s="84">
        <v>97623.66666666667</v>
      </c>
      <c r="F8" s="84">
        <v>99786.33333333333</v>
      </c>
      <c r="G8" s="85">
        <v>105072.33333333333</v>
      </c>
      <c r="H8" s="85">
        <v>100867.33333333333</v>
      </c>
      <c r="I8" s="84">
        <v>108533.33333333333</v>
      </c>
    </row>
    <row r="9" spans="1:9" ht="12.75">
      <c r="A9" s="82" t="s">
        <v>14</v>
      </c>
      <c r="B9" s="83">
        <v>89970.26315789473</v>
      </c>
      <c r="C9" s="84">
        <v>82430.73684210527</v>
      </c>
      <c r="D9" s="84">
        <v>91012.64912280702</v>
      </c>
      <c r="E9" s="84">
        <v>90716.70175438597</v>
      </c>
      <c r="F9" s="84">
        <v>86845.14035087719</v>
      </c>
      <c r="G9" s="85">
        <v>90225.3275862069</v>
      </c>
      <c r="H9" s="85">
        <v>84779.89655172414</v>
      </c>
      <c r="I9" s="84">
        <v>90048.93103448275</v>
      </c>
    </row>
    <row r="10" spans="1:9" ht="12.75">
      <c r="A10" s="82" t="s">
        <v>15</v>
      </c>
      <c r="B10" s="83">
        <v>121251.28</v>
      </c>
      <c r="C10" s="84">
        <v>118513.32</v>
      </c>
      <c r="D10" s="84">
        <v>127344.88</v>
      </c>
      <c r="E10" s="84">
        <v>126250.4</v>
      </c>
      <c r="F10" s="84">
        <v>122479.52</v>
      </c>
      <c r="G10" s="85">
        <v>125896.72</v>
      </c>
      <c r="H10" s="85">
        <v>122881.2</v>
      </c>
      <c r="I10" s="84">
        <v>132746.64</v>
      </c>
    </row>
    <row r="11" spans="1:9" ht="12.75">
      <c r="A11" s="82" t="s">
        <v>16</v>
      </c>
      <c r="B11" s="83">
        <v>103360.91666666667</v>
      </c>
      <c r="C11" s="84">
        <v>96473.58333333333</v>
      </c>
      <c r="D11" s="84">
        <v>105475.25</v>
      </c>
      <c r="E11" s="84">
        <v>97584.83333333333</v>
      </c>
      <c r="F11" s="84">
        <v>99173.5</v>
      </c>
      <c r="G11" s="85">
        <v>102630.75</v>
      </c>
      <c r="H11" s="85">
        <v>95978.5</v>
      </c>
      <c r="I11" s="84">
        <v>103735.25</v>
      </c>
    </row>
    <row r="12" spans="1:9" ht="12.75">
      <c r="A12" s="82" t="s">
        <v>17</v>
      </c>
      <c r="B12" s="83">
        <v>140126</v>
      </c>
      <c r="C12" s="84">
        <v>163774</v>
      </c>
      <c r="D12" s="84">
        <v>181321</v>
      </c>
      <c r="E12" s="84">
        <v>172244</v>
      </c>
      <c r="F12" s="84">
        <v>168378</v>
      </c>
      <c r="G12" s="85">
        <v>169887.66666666666</v>
      </c>
      <c r="H12" s="85">
        <v>166585</v>
      </c>
      <c r="I12" s="84">
        <v>170723.66666666666</v>
      </c>
    </row>
    <row r="13" spans="1:9" ht="12.75">
      <c r="A13" s="82" t="s">
        <v>18</v>
      </c>
      <c r="B13" s="83">
        <v>123683.58518518519</v>
      </c>
      <c r="C13" s="84">
        <v>119876.92647058824</v>
      </c>
      <c r="D13" s="84">
        <v>123052.94852941176</v>
      </c>
      <c r="E13" s="84">
        <v>123580.47794117648</v>
      </c>
      <c r="F13" s="84">
        <v>119890.99264705883</v>
      </c>
      <c r="G13" s="85">
        <v>121402.34306569344</v>
      </c>
      <c r="H13" s="85">
        <v>116134.21897810219</v>
      </c>
      <c r="I13" s="84">
        <v>120469.01449275362</v>
      </c>
    </row>
    <row r="14" spans="1:9" ht="12.75">
      <c r="A14" s="82" t="s">
        <v>19</v>
      </c>
      <c r="B14" s="83">
        <v>137103.61111111112</v>
      </c>
      <c r="C14" s="84">
        <v>125361.11111111111</v>
      </c>
      <c r="D14" s="84">
        <v>124464.44444444444</v>
      </c>
      <c r="E14" s="84">
        <v>144295.88888888888</v>
      </c>
      <c r="F14" s="84">
        <v>127462.61111111111</v>
      </c>
      <c r="G14" s="85">
        <v>129359.27777777778</v>
      </c>
      <c r="H14" s="85">
        <v>117255.16666666667</v>
      </c>
      <c r="I14" s="84">
        <v>125740.05882352941</v>
      </c>
    </row>
    <row r="15" spans="1:9" ht="12.75">
      <c r="A15" s="82" t="s">
        <v>20</v>
      </c>
      <c r="B15" s="83">
        <v>109338.76</v>
      </c>
      <c r="C15" s="84">
        <v>106097.6</v>
      </c>
      <c r="D15" s="84">
        <v>112172.20833333333</v>
      </c>
      <c r="E15" s="84">
        <v>117580.83333333333</v>
      </c>
      <c r="F15" s="84">
        <v>109389.95833333333</v>
      </c>
      <c r="G15" s="85">
        <v>110693.125</v>
      </c>
      <c r="H15" s="85">
        <v>109985.20833333333</v>
      </c>
      <c r="I15" s="84">
        <v>121818.92</v>
      </c>
    </row>
    <row r="16" spans="1:9" ht="12.75">
      <c r="A16" s="82" t="s">
        <v>21</v>
      </c>
      <c r="B16" s="83">
        <v>123667.81395348837</v>
      </c>
      <c r="C16" s="84">
        <v>120849.48837209302</v>
      </c>
      <c r="D16" s="84">
        <v>129492.6046511628</v>
      </c>
      <c r="E16" s="84">
        <v>130408.25581395348</v>
      </c>
      <c r="F16" s="84">
        <v>125172.06976744186</v>
      </c>
      <c r="G16" s="85">
        <v>129676.37209302325</v>
      </c>
      <c r="H16" s="85">
        <v>125036.06976744186</v>
      </c>
      <c r="I16" s="84">
        <v>136778</v>
      </c>
    </row>
    <row r="17" spans="1:9" ht="12.75">
      <c r="A17" s="82" t="s">
        <v>22</v>
      </c>
      <c r="B17" s="83">
        <v>106595.575</v>
      </c>
      <c r="C17" s="84">
        <v>105851.625</v>
      </c>
      <c r="D17" s="84">
        <v>107127.525</v>
      </c>
      <c r="E17" s="84">
        <v>103925.3</v>
      </c>
      <c r="F17" s="84">
        <v>104710.975</v>
      </c>
      <c r="G17" s="85">
        <v>106561.15</v>
      </c>
      <c r="H17" s="85">
        <v>102336.775</v>
      </c>
      <c r="I17" s="84">
        <v>106928.425</v>
      </c>
    </row>
    <row r="18" spans="1:9" ht="12.75">
      <c r="A18" s="82" t="s">
        <v>23</v>
      </c>
      <c r="B18" s="83">
        <v>154952.78260869565</v>
      </c>
      <c r="C18" s="84">
        <v>144432.08695652173</v>
      </c>
      <c r="D18" s="84">
        <v>156176</v>
      </c>
      <c r="E18" s="84">
        <v>142585.54166666666</v>
      </c>
      <c r="F18" s="84">
        <v>134353.12</v>
      </c>
      <c r="G18" s="85">
        <v>145767.16666666666</v>
      </c>
      <c r="H18" s="85">
        <v>137981.375</v>
      </c>
      <c r="I18" s="84">
        <v>149852.04166666666</v>
      </c>
    </row>
    <row r="19" spans="1:9" ht="12.75">
      <c r="A19" s="82" t="s">
        <v>24</v>
      </c>
      <c r="B19" s="83">
        <v>134962.68656716417</v>
      </c>
      <c r="C19" s="84">
        <v>135074.62686567163</v>
      </c>
      <c r="D19" s="84">
        <v>142104.4776119403</v>
      </c>
      <c r="E19" s="84">
        <v>142410.44776119402</v>
      </c>
      <c r="F19" s="84">
        <v>138171.64179104476</v>
      </c>
      <c r="G19" s="85">
        <v>140544.776119403</v>
      </c>
      <c r="H19" s="85">
        <v>134738.80597014926</v>
      </c>
      <c r="I19" s="84">
        <v>141358.20895522388</v>
      </c>
    </row>
    <row r="20" spans="1:9" ht="12.75">
      <c r="A20" s="82" t="s">
        <v>31</v>
      </c>
      <c r="B20" s="83">
        <v>113421.09375</v>
      </c>
      <c r="C20" s="84">
        <v>110663.90625</v>
      </c>
      <c r="D20" s="84">
        <v>122145.59375</v>
      </c>
      <c r="E20" s="84">
        <v>118814.96875</v>
      </c>
      <c r="F20" s="84">
        <v>114526.90625</v>
      </c>
      <c r="G20" s="85">
        <v>113958.03125</v>
      </c>
      <c r="H20" s="85">
        <v>106068.8125</v>
      </c>
      <c r="I20" s="84">
        <v>115636.21875</v>
      </c>
    </row>
    <row r="21" spans="1:9" ht="12.75">
      <c r="A21" s="82" t="s">
        <v>26</v>
      </c>
      <c r="B21" s="83">
        <v>178515</v>
      </c>
      <c r="C21" s="84">
        <v>170241</v>
      </c>
      <c r="D21" s="84">
        <v>173094</v>
      </c>
      <c r="E21" s="84">
        <v>176125</v>
      </c>
      <c r="F21" s="84">
        <v>172113</v>
      </c>
      <c r="G21" s="85">
        <v>175638</v>
      </c>
      <c r="H21" s="85">
        <v>176202</v>
      </c>
      <c r="I21" s="84">
        <v>175636</v>
      </c>
    </row>
    <row r="22" spans="1:9" ht="12.75">
      <c r="A22" s="82" t="s">
        <v>27</v>
      </c>
      <c r="B22" s="83">
        <v>119247.41772151898</v>
      </c>
      <c r="C22" s="84">
        <v>118558.50632911392</v>
      </c>
      <c r="D22" s="84">
        <v>123455.8375</v>
      </c>
      <c r="E22" s="84">
        <v>121493.90123456791</v>
      </c>
      <c r="F22" s="84">
        <v>117526.13580246913</v>
      </c>
      <c r="G22" s="85">
        <v>118555.30487804877</v>
      </c>
      <c r="H22" s="86">
        <v>113794.74390243902</v>
      </c>
      <c r="I22" s="84">
        <v>124358.30487804877</v>
      </c>
    </row>
    <row r="23" spans="1:9" ht="13.5" thickBot="1">
      <c r="A23" s="87" t="s">
        <v>28</v>
      </c>
      <c r="B23" s="88">
        <v>121878.40320855615</v>
      </c>
      <c r="C23" s="89">
        <v>118549.65329052969</v>
      </c>
      <c r="D23" s="89">
        <v>125331.99571963616</v>
      </c>
      <c r="E23" s="89">
        <v>125390.3008</v>
      </c>
      <c r="F23" s="89">
        <v>122057.51461988305</v>
      </c>
      <c r="G23" s="90">
        <v>124927.22770700637</v>
      </c>
      <c r="H23" s="89">
        <v>119045.302757158</v>
      </c>
      <c r="I23" s="89">
        <v>127572.2264957265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Betina</dc:creator>
  <cp:keywords/>
  <dc:description/>
  <cp:lastModifiedBy>Betina</cp:lastModifiedBy>
  <dcterms:created xsi:type="dcterms:W3CDTF">2011-07-05T18:12:31Z</dcterms:created>
  <dcterms:modified xsi:type="dcterms:W3CDTF">2011-07-05T18:32:09Z</dcterms:modified>
  <cp:category/>
  <cp:version/>
  <cp:contentType/>
  <cp:contentStatus/>
</cp:coreProperties>
</file>